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C:\Kyros Insights Dropbox\Internal\Partnerships\Loyalty Academy\Assets\"/>
    </mc:Choice>
  </mc:AlternateContent>
  <xr:revisionPtr revIDLastSave="0" documentId="13_ncr:1_{55D8CDE3-8331-4FFD-A2C0-EAB835E38495}" xr6:coauthVersionLast="45" xr6:coauthVersionMax="45" xr10:uidLastSave="{00000000-0000-0000-0000-000000000000}"/>
  <bookViews>
    <workbookView xWindow="-120" yWindow="-120" windowWidth="29040" windowHeight="15840" xr2:uid="{00000000-000D-0000-FFFF-FFFF00000000}"/>
  </bookViews>
  <sheets>
    <sheet name="About KYROS" sheetId="10" r:id="rId1"/>
    <sheet name="Info" sheetId="9" r:id="rId2"/>
    <sheet name="Summary" sheetId="8" r:id="rId3"/>
    <sheet name="Rdm_Dev" sheetId="5" r:id="rId4"/>
    <sheet name="Exp_Dev" sheetId="7" r:id="rId5"/>
    <sheet name="EM_Tri_Rdm" sheetId="4" r:id="rId6"/>
    <sheet name="EM_Tri_Exp" sheetId="6" r:id="rId7"/>
    <sheet name="Data" sheetId="2" r:id="rId8"/>
    <sheet name="Inputs" sheetId="3" r:id="rId9"/>
  </sheets>
  <definedNames>
    <definedName name="_xlnm._FilterDatabase" localSheetId="7" hidden="1">Data!$A$1:$L$1486</definedName>
    <definedName name="end_date">Inputs!$C$3</definedName>
    <definedName name="start_date">Inputs!$C$2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68" i="7" l="1"/>
  <c r="C66" i="8" l="1"/>
  <c r="C65" i="8"/>
  <c r="C67" i="8" l="1"/>
  <c r="I5" i="8"/>
  <c r="J5" i="8" s="1"/>
  <c r="K5" i="8" s="1"/>
  <c r="L5" i="8" s="1"/>
  <c r="M5" i="8" s="1"/>
  <c r="C5" i="8"/>
  <c r="D5" i="8" s="1"/>
  <c r="E5" i="8" s="1"/>
  <c r="F5" i="8" s="1"/>
  <c r="G5" i="8" s="1"/>
  <c r="H5" i="8" s="1"/>
  <c r="C66" i="7"/>
  <c r="C65" i="7"/>
  <c r="C5" i="7"/>
  <c r="D5" i="7" s="1"/>
  <c r="E5" i="7" s="1"/>
  <c r="F5" i="7" s="1"/>
  <c r="G5" i="7" s="1"/>
  <c r="H5" i="7" s="1"/>
  <c r="C68" i="5"/>
  <c r="C66" i="5"/>
  <c r="C65" i="5"/>
  <c r="D5" i="5"/>
  <c r="E5" i="5"/>
  <c r="F5" i="5" s="1"/>
  <c r="G5" i="5" s="1"/>
  <c r="H5" i="5" s="1"/>
  <c r="C5" i="5"/>
  <c r="B7" i="8" l="1"/>
  <c r="C7" i="8" s="1"/>
  <c r="B7" i="7"/>
  <c r="B63" i="6"/>
  <c r="B64" i="6" s="1"/>
  <c r="B65" i="6" s="1"/>
  <c r="B66" i="6" s="1"/>
  <c r="B67" i="6" s="1"/>
  <c r="B68" i="6" s="1"/>
  <c r="B69" i="6" s="1"/>
  <c r="B70" i="6" s="1"/>
  <c r="B71" i="6" s="1"/>
  <c r="B72" i="6" s="1"/>
  <c r="B73" i="6" s="1"/>
  <c r="B74" i="6" s="1"/>
  <c r="B75" i="6" s="1"/>
  <c r="B76" i="6" s="1"/>
  <c r="B77" i="6" s="1"/>
  <c r="B78" i="6" s="1"/>
  <c r="B79" i="6" s="1"/>
  <c r="B80" i="6" s="1"/>
  <c r="B81" i="6" s="1"/>
  <c r="B82" i="6" s="1"/>
  <c r="B83" i="6" s="1"/>
  <c r="B84" i="6" s="1"/>
  <c r="B85" i="6" s="1"/>
  <c r="B86" i="6" s="1"/>
  <c r="B87" i="6" s="1"/>
  <c r="B88" i="6" s="1"/>
  <c r="B89" i="6" s="1"/>
  <c r="B90" i="6" s="1"/>
  <c r="B91" i="6" s="1"/>
  <c r="B92" i="6" s="1"/>
  <c r="B93" i="6" s="1"/>
  <c r="B94" i="6" s="1"/>
  <c r="B95" i="6" s="1"/>
  <c r="B96" i="6" s="1"/>
  <c r="B97" i="6" s="1"/>
  <c r="B98" i="6" s="1"/>
  <c r="B99" i="6" s="1"/>
  <c r="B100" i="6" s="1"/>
  <c r="B101" i="6" s="1"/>
  <c r="B102" i="6" s="1"/>
  <c r="B103" i="6" s="1"/>
  <c r="B104" i="6" s="1"/>
  <c r="B105" i="6" s="1"/>
  <c r="B106" i="6" s="1"/>
  <c r="B107" i="6" s="1"/>
  <c r="B108" i="6" s="1"/>
  <c r="B109" i="6" s="1"/>
  <c r="B110" i="6" s="1"/>
  <c r="B111" i="6" s="1"/>
  <c r="B112" i="6" s="1"/>
  <c r="B113" i="6" s="1"/>
  <c r="B114" i="6" s="1"/>
  <c r="B115" i="6" s="1"/>
  <c r="B116" i="6" s="1"/>
  <c r="B5" i="6"/>
  <c r="D4" i="6"/>
  <c r="E4" i="6" s="1"/>
  <c r="F4" i="6" s="1"/>
  <c r="B8" i="8" l="1"/>
  <c r="D5" i="6"/>
  <c r="E5" i="6"/>
  <c r="F5" i="6"/>
  <c r="C5" i="6"/>
  <c r="B8" i="7"/>
  <c r="F7" i="7"/>
  <c r="G7" i="7" s="1"/>
  <c r="C7" i="7"/>
  <c r="G4" i="6"/>
  <c r="F62" i="6" s="1"/>
  <c r="D62" i="6"/>
  <c r="C62" i="6"/>
  <c r="B6" i="6"/>
  <c r="E62" i="6"/>
  <c r="F3" i="2"/>
  <c r="F4" i="2"/>
  <c r="F5" i="2"/>
  <c r="F6" i="2"/>
  <c r="F7" i="2"/>
  <c r="F8" i="2"/>
  <c r="F9" i="2"/>
  <c r="F10" i="2"/>
  <c r="F11" i="2"/>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 r="F140" i="2"/>
  <c r="F141" i="2"/>
  <c r="F142" i="2"/>
  <c r="F143" i="2"/>
  <c r="F144" i="2"/>
  <c r="F145" i="2"/>
  <c r="F146" i="2"/>
  <c r="F147" i="2"/>
  <c r="F148" i="2"/>
  <c r="F149" i="2"/>
  <c r="F150" i="2"/>
  <c r="F151" i="2"/>
  <c r="F152" i="2"/>
  <c r="F153" i="2"/>
  <c r="F154" i="2"/>
  <c r="F155" i="2"/>
  <c r="F156" i="2"/>
  <c r="F157" i="2"/>
  <c r="F158" i="2"/>
  <c r="F159" i="2"/>
  <c r="F160" i="2"/>
  <c r="F161" i="2"/>
  <c r="F162" i="2"/>
  <c r="F163" i="2"/>
  <c r="F164" i="2"/>
  <c r="F165" i="2"/>
  <c r="F166" i="2"/>
  <c r="F167" i="2"/>
  <c r="F168" i="2"/>
  <c r="F169" i="2"/>
  <c r="F170" i="2"/>
  <c r="F171" i="2"/>
  <c r="F172" i="2"/>
  <c r="F173" i="2"/>
  <c r="F174" i="2"/>
  <c r="F175" i="2"/>
  <c r="F176" i="2"/>
  <c r="F177" i="2"/>
  <c r="F178" i="2"/>
  <c r="F179" i="2"/>
  <c r="F180" i="2"/>
  <c r="F181" i="2"/>
  <c r="F182" i="2"/>
  <c r="F183" i="2"/>
  <c r="F184" i="2"/>
  <c r="F185" i="2"/>
  <c r="F186" i="2"/>
  <c r="F187" i="2"/>
  <c r="F188" i="2"/>
  <c r="F189" i="2"/>
  <c r="F190" i="2"/>
  <c r="F191" i="2"/>
  <c r="F192" i="2"/>
  <c r="F193" i="2"/>
  <c r="F194" i="2"/>
  <c r="F195" i="2"/>
  <c r="F196" i="2"/>
  <c r="F197" i="2"/>
  <c r="F198" i="2"/>
  <c r="F199" i="2"/>
  <c r="F200" i="2"/>
  <c r="F201" i="2"/>
  <c r="F202" i="2"/>
  <c r="F203" i="2"/>
  <c r="F204" i="2"/>
  <c r="F205" i="2"/>
  <c r="F206" i="2"/>
  <c r="F207" i="2"/>
  <c r="F208" i="2"/>
  <c r="F209" i="2"/>
  <c r="F210" i="2"/>
  <c r="F211" i="2"/>
  <c r="F212" i="2"/>
  <c r="F213" i="2"/>
  <c r="F214" i="2"/>
  <c r="F215" i="2"/>
  <c r="F216" i="2"/>
  <c r="F217" i="2"/>
  <c r="F218" i="2"/>
  <c r="F219" i="2"/>
  <c r="F220" i="2"/>
  <c r="F221" i="2"/>
  <c r="F222" i="2"/>
  <c r="F223" i="2"/>
  <c r="F224" i="2"/>
  <c r="F225" i="2"/>
  <c r="F226" i="2"/>
  <c r="F227" i="2"/>
  <c r="F228" i="2"/>
  <c r="F229" i="2"/>
  <c r="F230" i="2"/>
  <c r="F231" i="2"/>
  <c r="F232" i="2"/>
  <c r="F233" i="2"/>
  <c r="F234" i="2"/>
  <c r="F235" i="2"/>
  <c r="F236" i="2"/>
  <c r="F237" i="2"/>
  <c r="F238" i="2"/>
  <c r="F239" i="2"/>
  <c r="F240" i="2"/>
  <c r="F241" i="2"/>
  <c r="F242" i="2"/>
  <c r="F243" i="2"/>
  <c r="F244" i="2"/>
  <c r="F245" i="2"/>
  <c r="F246" i="2"/>
  <c r="F247" i="2"/>
  <c r="F248" i="2"/>
  <c r="F249" i="2"/>
  <c r="F250" i="2"/>
  <c r="F251" i="2"/>
  <c r="F252" i="2"/>
  <c r="F253" i="2"/>
  <c r="F254" i="2"/>
  <c r="F255" i="2"/>
  <c r="F256" i="2"/>
  <c r="F257" i="2"/>
  <c r="F258" i="2"/>
  <c r="F259" i="2"/>
  <c r="F260" i="2"/>
  <c r="F261" i="2"/>
  <c r="F262" i="2"/>
  <c r="F263" i="2"/>
  <c r="F264" i="2"/>
  <c r="F265" i="2"/>
  <c r="F266" i="2"/>
  <c r="F267" i="2"/>
  <c r="F268" i="2"/>
  <c r="F269" i="2"/>
  <c r="F270" i="2"/>
  <c r="F271" i="2"/>
  <c r="F272" i="2"/>
  <c r="F273" i="2"/>
  <c r="F274" i="2"/>
  <c r="F275" i="2"/>
  <c r="F276" i="2"/>
  <c r="F277" i="2"/>
  <c r="F278" i="2"/>
  <c r="F279" i="2"/>
  <c r="F280" i="2"/>
  <c r="F281" i="2"/>
  <c r="F282" i="2"/>
  <c r="F283" i="2"/>
  <c r="F284" i="2"/>
  <c r="F285" i="2"/>
  <c r="F286" i="2"/>
  <c r="F287" i="2"/>
  <c r="F288" i="2"/>
  <c r="F289" i="2"/>
  <c r="F290" i="2"/>
  <c r="F291" i="2"/>
  <c r="F292" i="2"/>
  <c r="F293" i="2"/>
  <c r="F294" i="2"/>
  <c r="F295" i="2"/>
  <c r="F296" i="2"/>
  <c r="F297" i="2"/>
  <c r="F298" i="2"/>
  <c r="F299" i="2"/>
  <c r="F300" i="2"/>
  <c r="F301" i="2"/>
  <c r="F302" i="2"/>
  <c r="F303" i="2"/>
  <c r="F304" i="2"/>
  <c r="F305" i="2"/>
  <c r="F306" i="2"/>
  <c r="F307" i="2"/>
  <c r="F308" i="2"/>
  <c r="F309" i="2"/>
  <c r="F310" i="2"/>
  <c r="F311" i="2"/>
  <c r="F312" i="2"/>
  <c r="F313" i="2"/>
  <c r="F314" i="2"/>
  <c r="F315" i="2"/>
  <c r="F316" i="2"/>
  <c r="F317" i="2"/>
  <c r="F318" i="2"/>
  <c r="F319" i="2"/>
  <c r="F320" i="2"/>
  <c r="F321" i="2"/>
  <c r="F322" i="2"/>
  <c r="F323" i="2"/>
  <c r="F324" i="2"/>
  <c r="F325" i="2"/>
  <c r="F326" i="2"/>
  <c r="F327" i="2"/>
  <c r="F328" i="2"/>
  <c r="F329" i="2"/>
  <c r="F330" i="2"/>
  <c r="F331" i="2"/>
  <c r="F332" i="2"/>
  <c r="F333" i="2"/>
  <c r="F334" i="2"/>
  <c r="F335" i="2"/>
  <c r="F336" i="2"/>
  <c r="F337" i="2"/>
  <c r="F338" i="2"/>
  <c r="F339" i="2"/>
  <c r="F340" i="2"/>
  <c r="F341" i="2"/>
  <c r="F342" i="2"/>
  <c r="F343" i="2"/>
  <c r="F344" i="2"/>
  <c r="F345" i="2"/>
  <c r="F346" i="2"/>
  <c r="F347" i="2"/>
  <c r="F348" i="2"/>
  <c r="F349" i="2"/>
  <c r="F350" i="2"/>
  <c r="F351" i="2"/>
  <c r="F352" i="2"/>
  <c r="F353" i="2"/>
  <c r="F354" i="2"/>
  <c r="F355" i="2"/>
  <c r="F356" i="2"/>
  <c r="F357" i="2"/>
  <c r="F358" i="2"/>
  <c r="F359" i="2"/>
  <c r="F360" i="2"/>
  <c r="F361" i="2"/>
  <c r="F362" i="2"/>
  <c r="F363" i="2"/>
  <c r="F364" i="2"/>
  <c r="F365" i="2"/>
  <c r="F366" i="2"/>
  <c r="F367" i="2"/>
  <c r="F368" i="2"/>
  <c r="F369" i="2"/>
  <c r="F370" i="2"/>
  <c r="F371" i="2"/>
  <c r="F372" i="2"/>
  <c r="F373" i="2"/>
  <c r="F374" i="2"/>
  <c r="F375" i="2"/>
  <c r="F376" i="2"/>
  <c r="F377" i="2"/>
  <c r="F378" i="2"/>
  <c r="F379" i="2"/>
  <c r="F380" i="2"/>
  <c r="F381" i="2"/>
  <c r="F382" i="2"/>
  <c r="F383" i="2"/>
  <c r="F384" i="2"/>
  <c r="F385" i="2"/>
  <c r="F386" i="2"/>
  <c r="F387" i="2"/>
  <c r="F388" i="2"/>
  <c r="F389" i="2"/>
  <c r="F390" i="2"/>
  <c r="F391" i="2"/>
  <c r="F392" i="2"/>
  <c r="F393" i="2"/>
  <c r="F394" i="2"/>
  <c r="F395" i="2"/>
  <c r="F396" i="2"/>
  <c r="F397" i="2"/>
  <c r="F398" i="2"/>
  <c r="F399" i="2"/>
  <c r="F400" i="2"/>
  <c r="F401" i="2"/>
  <c r="F402" i="2"/>
  <c r="F403" i="2"/>
  <c r="F404" i="2"/>
  <c r="F405" i="2"/>
  <c r="F406" i="2"/>
  <c r="F407" i="2"/>
  <c r="F408" i="2"/>
  <c r="F409" i="2"/>
  <c r="F410" i="2"/>
  <c r="F411" i="2"/>
  <c r="F412" i="2"/>
  <c r="F413" i="2"/>
  <c r="F414" i="2"/>
  <c r="F415" i="2"/>
  <c r="F416" i="2"/>
  <c r="F417" i="2"/>
  <c r="F418" i="2"/>
  <c r="F419" i="2"/>
  <c r="F420" i="2"/>
  <c r="F421" i="2"/>
  <c r="F422" i="2"/>
  <c r="F423" i="2"/>
  <c r="F424" i="2"/>
  <c r="F425" i="2"/>
  <c r="F426" i="2"/>
  <c r="F427" i="2"/>
  <c r="F428" i="2"/>
  <c r="F429" i="2"/>
  <c r="F430" i="2"/>
  <c r="F431" i="2"/>
  <c r="F432" i="2"/>
  <c r="F433" i="2"/>
  <c r="F434" i="2"/>
  <c r="F435" i="2"/>
  <c r="F436" i="2"/>
  <c r="F437" i="2"/>
  <c r="F438" i="2"/>
  <c r="F439" i="2"/>
  <c r="F440" i="2"/>
  <c r="F441" i="2"/>
  <c r="F442" i="2"/>
  <c r="F443" i="2"/>
  <c r="F444" i="2"/>
  <c r="F445" i="2"/>
  <c r="F446" i="2"/>
  <c r="F447" i="2"/>
  <c r="F448" i="2"/>
  <c r="F449" i="2"/>
  <c r="F450" i="2"/>
  <c r="F451" i="2"/>
  <c r="F452" i="2"/>
  <c r="F453" i="2"/>
  <c r="F454" i="2"/>
  <c r="F455" i="2"/>
  <c r="F456" i="2"/>
  <c r="F457" i="2"/>
  <c r="F458" i="2"/>
  <c r="F459" i="2"/>
  <c r="F460" i="2"/>
  <c r="F461" i="2"/>
  <c r="F462" i="2"/>
  <c r="F463" i="2"/>
  <c r="F464" i="2"/>
  <c r="F465" i="2"/>
  <c r="F466" i="2"/>
  <c r="F467" i="2"/>
  <c r="F468" i="2"/>
  <c r="F469" i="2"/>
  <c r="F470" i="2"/>
  <c r="F471" i="2"/>
  <c r="F472" i="2"/>
  <c r="F473" i="2"/>
  <c r="F474" i="2"/>
  <c r="F475" i="2"/>
  <c r="F476" i="2"/>
  <c r="F477" i="2"/>
  <c r="F478" i="2"/>
  <c r="F479" i="2"/>
  <c r="F480" i="2"/>
  <c r="F481" i="2"/>
  <c r="F482" i="2"/>
  <c r="F483" i="2"/>
  <c r="F484" i="2"/>
  <c r="F485" i="2"/>
  <c r="F486" i="2"/>
  <c r="F487" i="2"/>
  <c r="F488" i="2"/>
  <c r="F489" i="2"/>
  <c r="F490" i="2"/>
  <c r="F491" i="2"/>
  <c r="F492" i="2"/>
  <c r="F493" i="2"/>
  <c r="F494" i="2"/>
  <c r="F495" i="2"/>
  <c r="F496" i="2"/>
  <c r="F497" i="2"/>
  <c r="F498" i="2"/>
  <c r="F499" i="2"/>
  <c r="F500" i="2"/>
  <c r="F501" i="2"/>
  <c r="F502" i="2"/>
  <c r="F503" i="2"/>
  <c r="F504" i="2"/>
  <c r="F505" i="2"/>
  <c r="F506" i="2"/>
  <c r="F507" i="2"/>
  <c r="F508" i="2"/>
  <c r="F509" i="2"/>
  <c r="F510" i="2"/>
  <c r="F511" i="2"/>
  <c r="F512" i="2"/>
  <c r="F513" i="2"/>
  <c r="F514" i="2"/>
  <c r="F515" i="2"/>
  <c r="F516" i="2"/>
  <c r="F517" i="2"/>
  <c r="F518" i="2"/>
  <c r="F519" i="2"/>
  <c r="F520" i="2"/>
  <c r="F521" i="2"/>
  <c r="F522" i="2"/>
  <c r="F523" i="2"/>
  <c r="F524" i="2"/>
  <c r="F525" i="2"/>
  <c r="F526" i="2"/>
  <c r="F527" i="2"/>
  <c r="F528" i="2"/>
  <c r="F529" i="2"/>
  <c r="F530" i="2"/>
  <c r="F531" i="2"/>
  <c r="F532" i="2"/>
  <c r="F533" i="2"/>
  <c r="F534" i="2"/>
  <c r="F535" i="2"/>
  <c r="F536" i="2"/>
  <c r="F537" i="2"/>
  <c r="F538" i="2"/>
  <c r="F539" i="2"/>
  <c r="F540" i="2"/>
  <c r="F541" i="2"/>
  <c r="F542" i="2"/>
  <c r="F543" i="2"/>
  <c r="F544" i="2"/>
  <c r="F545" i="2"/>
  <c r="F546" i="2"/>
  <c r="F547" i="2"/>
  <c r="F548" i="2"/>
  <c r="F549" i="2"/>
  <c r="F550" i="2"/>
  <c r="F551" i="2"/>
  <c r="F552" i="2"/>
  <c r="F553" i="2"/>
  <c r="F554" i="2"/>
  <c r="F555" i="2"/>
  <c r="F556" i="2"/>
  <c r="F557" i="2"/>
  <c r="F558" i="2"/>
  <c r="F559" i="2"/>
  <c r="F560" i="2"/>
  <c r="F561" i="2"/>
  <c r="F562" i="2"/>
  <c r="F563" i="2"/>
  <c r="F564" i="2"/>
  <c r="F565" i="2"/>
  <c r="F566" i="2"/>
  <c r="F567" i="2"/>
  <c r="F568" i="2"/>
  <c r="F569" i="2"/>
  <c r="F570" i="2"/>
  <c r="F571" i="2"/>
  <c r="F572" i="2"/>
  <c r="F573" i="2"/>
  <c r="F574" i="2"/>
  <c r="F575" i="2"/>
  <c r="F576" i="2"/>
  <c r="F577" i="2"/>
  <c r="F578" i="2"/>
  <c r="F579" i="2"/>
  <c r="F580" i="2"/>
  <c r="F581" i="2"/>
  <c r="F582" i="2"/>
  <c r="F583" i="2"/>
  <c r="F584" i="2"/>
  <c r="F585" i="2"/>
  <c r="F586" i="2"/>
  <c r="F587" i="2"/>
  <c r="F588" i="2"/>
  <c r="F589" i="2"/>
  <c r="F590" i="2"/>
  <c r="F591" i="2"/>
  <c r="F592" i="2"/>
  <c r="F593" i="2"/>
  <c r="F594" i="2"/>
  <c r="F595" i="2"/>
  <c r="F596" i="2"/>
  <c r="F597" i="2"/>
  <c r="F598" i="2"/>
  <c r="F599" i="2"/>
  <c r="F600" i="2"/>
  <c r="F601" i="2"/>
  <c r="F602" i="2"/>
  <c r="F603" i="2"/>
  <c r="F604" i="2"/>
  <c r="F605" i="2"/>
  <c r="F606" i="2"/>
  <c r="F607" i="2"/>
  <c r="F608" i="2"/>
  <c r="F609" i="2"/>
  <c r="F610" i="2"/>
  <c r="F611" i="2"/>
  <c r="F612" i="2"/>
  <c r="F613" i="2"/>
  <c r="F614" i="2"/>
  <c r="F615" i="2"/>
  <c r="F616" i="2"/>
  <c r="F617" i="2"/>
  <c r="F618" i="2"/>
  <c r="F619" i="2"/>
  <c r="F620" i="2"/>
  <c r="F621" i="2"/>
  <c r="F622" i="2"/>
  <c r="F623" i="2"/>
  <c r="F624" i="2"/>
  <c r="F625" i="2"/>
  <c r="F626" i="2"/>
  <c r="F627" i="2"/>
  <c r="F628" i="2"/>
  <c r="F629" i="2"/>
  <c r="F630" i="2"/>
  <c r="F631" i="2"/>
  <c r="F632" i="2"/>
  <c r="F633" i="2"/>
  <c r="F634" i="2"/>
  <c r="F635" i="2"/>
  <c r="F636" i="2"/>
  <c r="F637" i="2"/>
  <c r="F638" i="2"/>
  <c r="F639" i="2"/>
  <c r="F640" i="2"/>
  <c r="F641" i="2"/>
  <c r="F642" i="2"/>
  <c r="F643" i="2"/>
  <c r="F644" i="2"/>
  <c r="F645" i="2"/>
  <c r="F646" i="2"/>
  <c r="F647" i="2"/>
  <c r="F648" i="2"/>
  <c r="F649" i="2"/>
  <c r="F650" i="2"/>
  <c r="F651" i="2"/>
  <c r="F652" i="2"/>
  <c r="F653" i="2"/>
  <c r="F654" i="2"/>
  <c r="F655" i="2"/>
  <c r="F656" i="2"/>
  <c r="F657" i="2"/>
  <c r="F658" i="2"/>
  <c r="F659" i="2"/>
  <c r="F660" i="2"/>
  <c r="F661" i="2"/>
  <c r="F662" i="2"/>
  <c r="F663" i="2"/>
  <c r="F664" i="2"/>
  <c r="F665" i="2"/>
  <c r="F666" i="2"/>
  <c r="F667" i="2"/>
  <c r="F668" i="2"/>
  <c r="F669" i="2"/>
  <c r="F670" i="2"/>
  <c r="F671" i="2"/>
  <c r="F672" i="2"/>
  <c r="F673" i="2"/>
  <c r="F674" i="2"/>
  <c r="F675" i="2"/>
  <c r="F676" i="2"/>
  <c r="F677" i="2"/>
  <c r="F678" i="2"/>
  <c r="F679" i="2"/>
  <c r="F680" i="2"/>
  <c r="F681" i="2"/>
  <c r="F682" i="2"/>
  <c r="F683" i="2"/>
  <c r="F684" i="2"/>
  <c r="F685" i="2"/>
  <c r="F686" i="2"/>
  <c r="F687" i="2"/>
  <c r="F688" i="2"/>
  <c r="F689" i="2"/>
  <c r="F690" i="2"/>
  <c r="F691" i="2"/>
  <c r="F692" i="2"/>
  <c r="F693" i="2"/>
  <c r="F694" i="2"/>
  <c r="F695" i="2"/>
  <c r="F696" i="2"/>
  <c r="F697" i="2"/>
  <c r="F698" i="2"/>
  <c r="F699" i="2"/>
  <c r="F700" i="2"/>
  <c r="F701" i="2"/>
  <c r="F702" i="2"/>
  <c r="F703" i="2"/>
  <c r="F704" i="2"/>
  <c r="F705" i="2"/>
  <c r="F706" i="2"/>
  <c r="F707" i="2"/>
  <c r="F708" i="2"/>
  <c r="F709" i="2"/>
  <c r="F710" i="2"/>
  <c r="F711" i="2"/>
  <c r="F712" i="2"/>
  <c r="F713" i="2"/>
  <c r="F714" i="2"/>
  <c r="F715" i="2"/>
  <c r="F716" i="2"/>
  <c r="F717" i="2"/>
  <c r="F718" i="2"/>
  <c r="F719" i="2"/>
  <c r="F720" i="2"/>
  <c r="F721" i="2"/>
  <c r="F722" i="2"/>
  <c r="F723" i="2"/>
  <c r="F724" i="2"/>
  <c r="F725" i="2"/>
  <c r="F726" i="2"/>
  <c r="F727" i="2"/>
  <c r="F728" i="2"/>
  <c r="F729" i="2"/>
  <c r="F730" i="2"/>
  <c r="F731" i="2"/>
  <c r="F732" i="2"/>
  <c r="F733" i="2"/>
  <c r="F734" i="2"/>
  <c r="F735" i="2"/>
  <c r="F736" i="2"/>
  <c r="F737" i="2"/>
  <c r="F738" i="2"/>
  <c r="F739" i="2"/>
  <c r="F740" i="2"/>
  <c r="F741" i="2"/>
  <c r="F742" i="2"/>
  <c r="F743" i="2"/>
  <c r="F744" i="2"/>
  <c r="F745" i="2"/>
  <c r="F746" i="2"/>
  <c r="F747" i="2"/>
  <c r="F748" i="2"/>
  <c r="F749" i="2"/>
  <c r="F750" i="2"/>
  <c r="F751" i="2"/>
  <c r="F752" i="2"/>
  <c r="F753" i="2"/>
  <c r="F754" i="2"/>
  <c r="F755" i="2"/>
  <c r="F756" i="2"/>
  <c r="F757" i="2"/>
  <c r="F758" i="2"/>
  <c r="F759" i="2"/>
  <c r="F760" i="2"/>
  <c r="F761" i="2"/>
  <c r="F762" i="2"/>
  <c r="F763" i="2"/>
  <c r="F764" i="2"/>
  <c r="F765" i="2"/>
  <c r="F766" i="2"/>
  <c r="F767" i="2"/>
  <c r="F768" i="2"/>
  <c r="F769" i="2"/>
  <c r="F770" i="2"/>
  <c r="F771" i="2"/>
  <c r="F772" i="2"/>
  <c r="F773" i="2"/>
  <c r="F774" i="2"/>
  <c r="F775" i="2"/>
  <c r="F776" i="2"/>
  <c r="F777" i="2"/>
  <c r="F778" i="2"/>
  <c r="F779" i="2"/>
  <c r="F780" i="2"/>
  <c r="F781" i="2"/>
  <c r="F782" i="2"/>
  <c r="F783" i="2"/>
  <c r="F784" i="2"/>
  <c r="F785" i="2"/>
  <c r="F786" i="2"/>
  <c r="F787" i="2"/>
  <c r="F788" i="2"/>
  <c r="F789" i="2"/>
  <c r="F790" i="2"/>
  <c r="F791" i="2"/>
  <c r="F792" i="2"/>
  <c r="F793" i="2"/>
  <c r="F794" i="2"/>
  <c r="F795" i="2"/>
  <c r="F796" i="2"/>
  <c r="F797" i="2"/>
  <c r="F798" i="2"/>
  <c r="F799" i="2"/>
  <c r="F800" i="2"/>
  <c r="F801" i="2"/>
  <c r="F802" i="2"/>
  <c r="F803" i="2"/>
  <c r="F804" i="2"/>
  <c r="F805" i="2"/>
  <c r="F806" i="2"/>
  <c r="F807" i="2"/>
  <c r="F808" i="2"/>
  <c r="F809" i="2"/>
  <c r="F810" i="2"/>
  <c r="F811" i="2"/>
  <c r="F812" i="2"/>
  <c r="F813" i="2"/>
  <c r="F814" i="2"/>
  <c r="F815" i="2"/>
  <c r="F816" i="2"/>
  <c r="F817" i="2"/>
  <c r="F818" i="2"/>
  <c r="F819" i="2"/>
  <c r="F820" i="2"/>
  <c r="F821" i="2"/>
  <c r="F822" i="2"/>
  <c r="F823" i="2"/>
  <c r="F824" i="2"/>
  <c r="F825" i="2"/>
  <c r="F826" i="2"/>
  <c r="F827" i="2"/>
  <c r="F828" i="2"/>
  <c r="F829" i="2"/>
  <c r="F830" i="2"/>
  <c r="F831" i="2"/>
  <c r="F832" i="2"/>
  <c r="F833" i="2"/>
  <c r="F834" i="2"/>
  <c r="F835" i="2"/>
  <c r="F836" i="2"/>
  <c r="F837" i="2"/>
  <c r="F838" i="2"/>
  <c r="F839" i="2"/>
  <c r="F840" i="2"/>
  <c r="F841" i="2"/>
  <c r="F842" i="2"/>
  <c r="F843" i="2"/>
  <c r="F844" i="2"/>
  <c r="F845" i="2"/>
  <c r="F846" i="2"/>
  <c r="F847" i="2"/>
  <c r="F848" i="2"/>
  <c r="F849" i="2"/>
  <c r="F850" i="2"/>
  <c r="F851" i="2"/>
  <c r="F852" i="2"/>
  <c r="F853" i="2"/>
  <c r="F854" i="2"/>
  <c r="F855" i="2"/>
  <c r="F856" i="2"/>
  <c r="F857" i="2"/>
  <c r="F858" i="2"/>
  <c r="F859" i="2"/>
  <c r="F860" i="2"/>
  <c r="F861" i="2"/>
  <c r="F862" i="2"/>
  <c r="F863" i="2"/>
  <c r="F864" i="2"/>
  <c r="F865" i="2"/>
  <c r="F866" i="2"/>
  <c r="F867" i="2"/>
  <c r="F868" i="2"/>
  <c r="F869" i="2"/>
  <c r="F870" i="2"/>
  <c r="F871" i="2"/>
  <c r="F872" i="2"/>
  <c r="F873" i="2"/>
  <c r="F874" i="2"/>
  <c r="F875" i="2"/>
  <c r="F876" i="2"/>
  <c r="F877" i="2"/>
  <c r="F878" i="2"/>
  <c r="F879" i="2"/>
  <c r="F880" i="2"/>
  <c r="F881" i="2"/>
  <c r="F882" i="2"/>
  <c r="F883" i="2"/>
  <c r="F884" i="2"/>
  <c r="F885" i="2"/>
  <c r="F886" i="2"/>
  <c r="F887" i="2"/>
  <c r="F888" i="2"/>
  <c r="F889" i="2"/>
  <c r="F890" i="2"/>
  <c r="F891" i="2"/>
  <c r="F892" i="2"/>
  <c r="F893" i="2"/>
  <c r="F894" i="2"/>
  <c r="F895" i="2"/>
  <c r="F896" i="2"/>
  <c r="F897" i="2"/>
  <c r="F898" i="2"/>
  <c r="F899" i="2"/>
  <c r="F900" i="2"/>
  <c r="F901" i="2"/>
  <c r="F902" i="2"/>
  <c r="F903" i="2"/>
  <c r="F904" i="2"/>
  <c r="F905" i="2"/>
  <c r="F906" i="2"/>
  <c r="F907" i="2"/>
  <c r="F908" i="2"/>
  <c r="F909" i="2"/>
  <c r="F910" i="2"/>
  <c r="F911" i="2"/>
  <c r="F912" i="2"/>
  <c r="F913" i="2"/>
  <c r="F914" i="2"/>
  <c r="F915" i="2"/>
  <c r="F916" i="2"/>
  <c r="F917" i="2"/>
  <c r="F918" i="2"/>
  <c r="F919" i="2"/>
  <c r="F920" i="2"/>
  <c r="F921" i="2"/>
  <c r="F922" i="2"/>
  <c r="F923" i="2"/>
  <c r="F924" i="2"/>
  <c r="F925" i="2"/>
  <c r="F926" i="2"/>
  <c r="F927" i="2"/>
  <c r="F928" i="2"/>
  <c r="F929" i="2"/>
  <c r="F930" i="2"/>
  <c r="F931" i="2"/>
  <c r="F932" i="2"/>
  <c r="F933" i="2"/>
  <c r="F934" i="2"/>
  <c r="F935" i="2"/>
  <c r="F936" i="2"/>
  <c r="F937" i="2"/>
  <c r="F938" i="2"/>
  <c r="F939" i="2"/>
  <c r="F940" i="2"/>
  <c r="F941" i="2"/>
  <c r="F942" i="2"/>
  <c r="F943" i="2"/>
  <c r="F944" i="2"/>
  <c r="F945" i="2"/>
  <c r="F946" i="2"/>
  <c r="F947" i="2"/>
  <c r="F948" i="2"/>
  <c r="F949" i="2"/>
  <c r="F950" i="2"/>
  <c r="F951" i="2"/>
  <c r="F952" i="2"/>
  <c r="F953" i="2"/>
  <c r="F954" i="2"/>
  <c r="F955" i="2"/>
  <c r="F956" i="2"/>
  <c r="F957" i="2"/>
  <c r="F958" i="2"/>
  <c r="F959" i="2"/>
  <c r="F960" i="2"/>
  <c r="F961" i="2"/>
  <c r="F962" i="2"/>
  <c r="F963" i="2"/>
  <c r="F964" i="2"/>
  <c r="F965" i="2"/>
  <c r="F966" i="2"/>
  <c r="F967" i="2"/>
  <c r="F968" i="2"/>
  <c r="F969" i="2"/>
  <c r="F970" i="2"/>
  <c r="F971" i="2"/>
  <c r="F972" i="2"/>
  <c r="F973" i="2"/>
  <c r="F974" i="2"/>
  <c r="F975" i="2"/>
  <c r="F976" i="2"/>
  <c r="F977" i="2"/>
  <c r="F978" i="2"/>
  <c r="F979" i="2"/>
  <c r="F980" i="2"/>
  <c r="F981" i="2"/>
  <c r="F982" i="2"/>
  <c r="F983" i="2"/>
  <c r="F984" i="2"/>
  <c r="F985" i="2"/>
  <c r="F986" i="2"/>
  <c r="F987" i="2"/>
  <c r="F988" i="2"/>
  <c r="F989" i="2"/>
  <c r="F990" i="2"/>
  <c r="F991" i="2"/>
  <c r="F992" i="2"/>
  <c r="F993" i="2"/>
  <c r="F994" i="2"/>
  <c r="F995" i="2"/>
  <c r="F996" i="2"/>
  <c r="F997" i="2"/>
  <c r="F998" i="2"/>
  <c r="F999" i="2"/>
  <c r="F1000" i="2"/>
  <c r="F1001" i="2"/>
  <c r="F1002" i="2"/>
  <c r="F1003" i="2"/>
  <c r="F1004" i="2"/>
  <c r="F1005" i="2"/>
  <c r="F1006" i="2"/>
  <c r="F1007" i="2"/>
  <c r="F1008" i="2"/>
  <c r="F1009" i="2"/>
  <c r="F1010" i="2"/>
  <c r="F1011" i="2"/>
  <c r="F1012" i="2"/>
  <c r="F1013" i="2"/>
  <c r="F1014" i="2"/>
  <c r="F1015" i="2"/>
  <c r="F1016" i="2"/>
  <c r="F1017" i="2"/>
  <c r="F1018" i="2"/>
  <c r="F1019" i="2"/>
  <c r="F1020" i="2"/>
  <c r="F1021" i="2"/>
  <c r="F1022" i="2"/>
  <c r="F1023" i="2"/>
  <c r="F1024" i="2"/>
  <c r="F1025" i="2"/>
  <c r="F1026" i="2"/>
  <c r="F1027" i="2"/>
  <c r="F1028" i="2"/>
  <c r="F1029" i="2"/>
  <c r="F1030" i="2"/>
  <c r="F1031" i="2"/>
  <c r="F1032" i="2"/>
  <c r="F1033" i="2"/>
  <c r="F1034" i="2"/>
  <c r="F1035" i="2"/>
  <c r="F1036" i="2"/>
  <c r="F1037" i="2"/>
  <c r="F1038" i="2"/>
  <c r="F1039" i="2"/>
  <c r="F1040" i="2"/>
  <c r="F1041" i="2"/>
  <c r="F1042" i="2"/>
  <c r="F1043" i="2"/>
  <c r="F1044" i="2"/>
  <c r="F1045" i="2"/>
  <c r="F1046" i="2"/>
  <c r="F1047" i="2"/>
  <c r="F1048" i="2"/>
  <c r="F1049" i="2"/>
  <c r="F1050" i="2"/>
  <c r="F1051" i="2"/>
  <c r="F1052" i="2"/>
  <c r="F1053" i="2"/>
  <c r="F1054" i="2"/>
  <c r="F1055" i="2"/>
  <c r="F1056" i="2"/>
  <c r="F1057" i="2"/>
  <c r="F1058" i="2"/>
  <c r="F1059" i="2"/>
  <c r="F1060" i="2"/>
  <c r="F1061" i="2"/>
  <c r="F1062" i="2"/>
  <c r="F1063" i="2"/>
  <c r="F1064" i="2"/>
  <c r="F1065" i="2"/>
  <c r="F1066" i="2"/>
  <c r="F1067" i="2"/>
  <c r="F1068" i="2"/>
  <c r="F1069" i="2"/>
  <c r="F1070" i="2"/>
  <c r="F1071" i="2"/>
  <c r="F1072" i="2"/>
  <c r="F1073" i="2"/>
  <c r="F1074" i="2"/>
  <c r="F1075" i="2"/>
  <c r="F1076" i="2"/>
  <c r="F1077" i="2"/>
  <c r="F1078" i="2"/>
  <c r="F1079" i="2"/>
  <c r="F1080" i="2"/>
  <c r="F1081" i="2"/>
  <c r="F1082" i="2"/>
  <c r="F1083" i="2"/>
  <c r="F1084" i="2"/>
  <c r="F1085" i="2"/>
  <c r="F1086" i="2"/>
  <c r="F1087" i="2"/>
  <c r="F1088" i="2"/>
  <c r="F1089" i="2"/>
  <c r="F1090" i="2"/>
  <c r="F1091" i="2"/>
  <c r="F1092" i="2"/>
  <c r="F1093" i="2"/>
  <c r="F1094" i="2"/>
  <c r="F1095" i="2"/>
  <c r="F1096" i="2"/>
  <c r="F1097" i="2"/>
  <c r="F1098" i="2"/>
  <c r="F1099" i="2"/>
  <c r="F1100" i="2"/>
  <c r="F1101" i="2"/>
  <c r="F1102" i="2"/>
  <c r="F1103" i="2"/>
  <c r="F1104" i="2"/>
  <c r="F1105" i="2"/>
  <c r="F1106" i="2"/>
  <c r="F1107" i="2"/>
  <c r="F1108" i="2"/>
  <c r="F1109" i="2"/>
  <c r="F1110" i="2"/>
  <c r="F1111" i="2"/>
  <c r="F1112" i="2"/>
  <c r="F1113" i="2"/>
  <c r="F1114" i="2"/>
  <c r="F1115" i="2"/>
  <c r="F1116" i="2"/>
  <c r="F1117" i="2"/>
  <c r="F1118" i="2"/>
  <c r="F1119" i="2"/>
  <c r="F1120" i="2"/>
  <c r="F1121" i="2"/>
  <c r="F1122" i="2"/>
  <c r="F1123" i="2"/>
  <c r="F1124" i="2"/>
  <c r="F1125" i="2"/>
  <c r="F1126" i="2"/>
  <c r="F1127" i="2"/>
  <c r="F1128" i="2"/>
  <c r="F1129" i="2"/>
  <c r="F1130" i="2"/>
  <c r="F1131" i="2"/>
  <c r="F1132" i="2"/>
  <c r="F1133" i="2"/>
  <c r="F1134" i="2"/>
  <c r="F1135" i="2"/>
  <c r="F1136" i="2"/>
  <c r="F1137" i="2"/>
  <c r="F1138" i="2"/>
  <c r="F1139" i="2"/>
  <c r="F1140" i="2"/>
  <c r="F1141" i="2"/>
  <c r="F1142" i="2"/>
  <c r="F1143" i="2"/>
  <c r="F1144" i="2"/>
  <c r="F1145" i="2"/>
  <c r="F1146" i="2"/>
  <c r="F1147" i="2"/>
  <c r="F1148" i="2"/>
  <c r="F1149" i="2"/>
  <c r="F1150" i="2"/>
  <c r="F1151" i="2"/>
  <c r="F1152" i="2"/>
  <c r="F1153" i="2"/>
  <c r="F1154" i="2"/>
  <c r="F1155" i="2"/>
  <c r="F1156" i="2"/>
  <c r="F1157" i="2"/>
  <c r="F1158" i="2"/>
  <c r="F1159" i="2"/>
  <c r="F1160" i="2"/>
  <c r="F1161" i="2"/>
  <c r="F1162" i="2"/>
  <c r="F1163" i="2"/>
  <c r="F1164" i="2"/>
  <c r="F1165" i="2"/>
  <c r="F1166" i="2"/>
  <c r="F1167" i="2"/>
  <c r="F1168" i="2"/>
  <c r="F1169" i="2"/>
  <c r="F1170" i="2"/>
  <c r="F1171" i="2"/>
  <c r="F1172" i="2"/>
  <c r="F1173" i="2"/>
  <c r="F1174" i="2"/>
  <c r="F1175" i="2"/>
  <c r="F1176" i="2"/>
  <c r="F1177" i="2"/>
  <c r="F1178" i="2"/>
  <c r="F1179" i="2"/>
  <c r="F1180" i="2"/>
  <c r="F1181" i="2"/>
  <c r="F1182" i="2"/>
  <c r="F1183" i="2"/>
  <c r="F1184" i="2"/>
  <c r="F1185" i="2"/>
  <c r="F1186" i="2"/>
  <c r="F1187" i="2"/>
  <c r="F1188" i="2"/>
  <c r="F1189" i="2"/>
  <c r="F1190" i="2"/>
  <c r="F1191" i="2"/>
  <c r="F1192" i="2"/>
  <c r="F1193" i="2"/>
  <c r="F1194" i="2"/>
  <c r="F1195" i="2"/>
  <c r="F1196" i="2"/>
  <c r="F1197" i="2"/>
  <c r="F1198" i="2"/>
  <c r="F1199" i="2"/>
  <c r="F1200" i="2"/>
  <c r="F1201" i="2"/>
  <c r="F1202" i="2"/>
  <c r="F1203" i="2"/>
  <c r="F1204" i="2"/>
  <c r="F1205" i="2"/>
  <c r="F1206" i="2"/>
  <c r="F1207" i="2"/>
  <c r="F1208" i="2"/>
  <c r="F1209" i="2"/>
  <c r="F1210" i="2"/>
  <c r="F1211" i="2"/>
  <c r="F1212" i="2"/>
  <c r="F1213" i="2"/>
  <c r="F1214" i="2"/>
  <c r="F1215" i="2"/>
  <c r="F1216" i="2"/>
  <c r="F1217" i="2"/>
  <c r="F1218" i="2"/>
  <c r="F1219" i="2"/>
  <c r="F1220" i="2"/>
  <c r="F1221" i="2"/>
  <c r="F1222" i="2"/>
  <c r="F1223" i="2"/>
  <c r="F1224" i="2"/>
  <c r="F1225" i="2"/>
  <c r="F1226" i="2"/>
  <c r="F1227" i="2"/>
  <c r="F1228" i="2"/>
  <c r="F1229" i="2"/>
  <c r="F1230" i="2"/>
  <c r="F1231" i="2"/>
  <c r="F1232" i="2"/>
  <c r="F1233" i="2"/>
  <c r="F1234" i="2"/>
  <c r="F1235" i="2"/>
  <c r="F1236" i="2"/>
  <c r="F1237" i="2"/>
  <c r="F1238" i="2"/>
  <c r="F1239" i="2"/>
  <c r="F1240" i="2"/>
  <c r="F1241" i="2"/>
  <c r="F1242" i="2"/>
  <c r="F1243" i="2"/>
  <c r="F1244" i="2"/>
  <c r="F1245" i="2"/>
  <c r="F1246" i="2"/>
  <c r="F1247" i="2"/>
  <c r="F1248" i="2"/>
  <c r="F1249" i="2"/>
  <c r="F1250" i="2"/>
  <c r="F1251" i="2"/>
  <c r="F1252" i="2"/>
  <c r="F1253" i="2"/>
  <c r="F1254" i="2"/>
  <c r="F1255" i="2"/>
  <c r="F1256" i="2"/>
  <c r="F1257" i="2"/>
  <c r="F1258" i="2"/>
  <c r="F1259" i="2"/>
  <c r="F1260" i="2"/>
  <c r="F1261" i="2"/>
  <c r="F1262" i="2"/>
  <c r="F1263" i="2"/>
  <c r="F1264" i="2"/>
  <c r="F1265" i="2"/>
  <c r="F1266" i="2"/>
  <c r="F1267" i="2"/>
  <c r="F1268" i="2"/>
  <c r="F1269" i="2"/>
  <c r="F1270" i="2"/>
  <c r="F1271" i="2"/>
  <c r="F1272" i="2"/>
  <c r="F1273" i="2"/>
  <c r="F1274" i="2"/>
  <c r="F1275" i="2"/>
  <c r="F1276" i="2"/>
  <c r="F1277" i="2"/>
  <c r="F1278" i="2"/>
  <c r="F1279" i="2"/>
  <c r="F1280" i="2"/>
  <c r="F1281" i="2"/>
  <c r="F1282" i="2"/>
  <c r="F1283" i="2"/>
  <c r="F1284" i="2"/>
  <c r="F1285" i="2"/>
  <c r="F1286" i="2"/>
  <c r="F1287" i="2"/>
  <c r="F1288" i="2"/>
  <c r="F1289" i="2"/>
  <c r="F1290" i="2"/>
  <c r="F1291" i="2"/>
  <c r="F1292" i="2"/>
  <c r="F1293" i="2"/>
  <c r="F1294" i="2"/>
  <c r="F1295" i="2"/>
  <c r="F1296" i="2"/>
  <c r="F1297" i="2"/>
  <c r="F1298" i="2"/>
  <c r="F1299" i="2"/>
  <c r="F1300" i="2"/>
  <c r="F1301" i="2"/>
  <c r="F1302" i="2"/>
  <c r="F1303" i="2"/>
  <c r="F1304" i="2"/>
  <c r="F1305" i="2"/>
  <c r="F1306" i="2"/>
  <c r="F1307" i="2"/>
  <c r="F1308" i="2"/>
  <c r="F1309" i="2"/>
  <c r="F1310" i="2"/>
  <c r="F1311" i="2"/>
  <c r="F1312" i="2"/>
  <c r="F1313" i="2"/>
  <c r="F1314" i="2"/>
  <c r="F1315" i="2"/>
  <c r="F1316" i="2"/>
  <c r="F1317" i="2"/>
  <c r="F1318" i="2"/>
  <c r="F1319" i="2"/>
  <c r="F1320" i="2"/>
  <c r="F1321" i="2"/>
  <c r="F1322" i="2"/>
  <c r="F1323" i="2"/>
  <c r="F1324" i="2"/>
  <c r="F1325" i="2"/>
  <c r="F1326" i="2"/>
  <c r="F1327" i="2"/>
  <c r="F1328" i="2"/>
  <c r="F1329" i="2"/>
  <c r="F1330" i="2"/>
  <c r="F1331" i="2"/>
  <c r="F1332" i="2"/>
  <c r="F1333" i="2"/>
  <c r="F1334" i="2"/>
  <c r="F1335" i="2"/>
  <c r="F1336" i="2"/>
  <c r="F1337" i="2"/>
  <c r="F1338" i="2"/>
  <c r="F1339" i="2"/>
  <c r="F1340" i="2"/>
  <c r="F1341" i="2"/>
  <c r="F1342" i="2"/>
  <c r="F1343" i="2"/>
  <c r="F1344" i="2"/>
  <c r="F1345" i="2"/>
  <c r="F1346" i="2"/>
  <c r="F1347" i="2"/>
  <c r="F1348" i="2"/>
  <c r="F1349" i="2"/>
  <c r="F1350" i="2"/>
  <c r="F1351" i="2"/>
  <c r="F1352" i="2"/>
  <c r="F1353" i="2"/>
  <c r="F1354" i="2"/>
  <c r="F1355" i="2"/>
  <c r="F1356" i="2"/>
  <c r="F1357" i="2"/>
  <c r="F1358" i="2"/>
  <c r="F1359" i="2"/>
  <c r="F1360" i="2"/>
  <c r="F1361" i="2"/>
  <c r="F1362" i="2"/>
  <c r="F1363" i="2"/>
  <c r="F1364" i="2"/>
  <c r="F1365" i="2"/>
  <c r="F1366" i="2"/>
  <c r="F1367" i="2"/>
  <c r="F1368" i="2"/>
  <c r="F1369" i="2"/>
  <c r="F1370" i="2"/>
  <c r="F1371" i="2"/>
  <c r="F1372" i="2"/>
  <c r="F1373" i="2"/>
  <c r="F1374" i="2"/>
  <c r="F1375" i="2"/>
  <c r="F1376" i="2"/>
  <c r="F1377" i="2"/>
  <c r="F1378" i="2"/>
  <c r="F1379" i="2"/>
  <c r="F1380" i="2"/>
  <c r="F1381" i="2"/>
  <c r="F1382" i="2"/>
  <c r="F1383" i="2"/>
  <c r="F1384" i="2"/>
  <c r="F1385" i="2"/>
  <c r="F1386" i="2"/>
  <c r="F1387" i="2"/>
  <c r="F1388" i="2"/>
  <c r="F1389" i="2"/>
  <c r="F1390" i="2"/>
  <c r="F1391" i="2"/>
  <c r="F1392" i="2"/>
  <c r="F1393" i="2"/>
  <c r="F1394" i="2"/>
  <c r="F1395" i="2"/>
  <c r="F1396" i="2"/>
  <c r="F1397" i="2"/>
  <c r="F1398" i="2"/>
  <c r="F1399" i="2"/>
  <c r="F1400" i="2"/>
  <c r="F1401" i="2"/>
  <c r="F1402" i="2"/>
  <c r="F1403" i="2"/>
  <c r="F1404" i="2"/>
  <c r="F1405" i="2"/>
  <c r="F1406" i="2"/>
  <c r="F1407" i="2"/>
  <c r="F1408" i="2"/>
  <c r="F1409" i="2"/>
  <c r="F1410" i="2"/>
  <c r="F1411" i="2"/>
  <c r="F1412" i="2"/>
  <c r="F1413" i="2"/>
  <c r="F1414" i="2"/>
  <c r="F1415" i="2"/>
  <c r="F1416" i="2"/>
  <c r="F1417" i="2"/>
  <c r="F1418" i="2"/>
  <c r="F1419" i="2"/>
  <c r="F1420" i="2"/>
  <c r="F1421" i="2"/>
  <c r="F1422" i="2"/>
  <c r="F1423" i="2"/>
  <c r="F1424" i="2"/>
  <c r="F1425" i="2"/>
  <c r="F1426" i="2"/>
  <c r="F1427" i="2"/>
  <c r="F1428" i="2"/>
  <c r="F1429" i="2"/>
  <c r="F1430" i="2"/>
  <c r="F1431" i="2"/>
  <c r="F1432" i="2"/>
  <c r="F1433" i="2"/>
  <c r="F1434" i="2"/>
  <c r="F1435" i="2"/>
  <c r="F1436" i="2"/>
  <c r="F1437" i="2"/>
  <c r="F1438" i="2"/>
  <c r="F1439" i="2"/>
  <c r="F1440" i="2"/>
  <c r="F1441" i="2"/>
  <c r="F1442" i="2"/>
  <c r="F1443" i="2"/>
  <c r="F1444" i="2"/>
  <c r="F1445" i="2"/>
  <c r="F1446" i="2"/>
  <c r="F1447" i="2"/>
  <c r="F1448" i="2"/>
  <c r="F1449" i="2"/>
  <c r="F1450" i="2"/>
  <c r="F1451" i="2"/>
  <c r="F1452" i="2"/>
  <c r="F1453" i="2"/>
  <c r="F1454" i="2"/>
  <c r="F1455" i="2"/>
  <c r="F1456" i="2"/>
  <c r="F1457" i="2"/>
  <c r="F1458" i="2"/>
  <c r="F1459" i="2"/>
  <c r="F1460" i="2"/>
  <c r="F1461" i="2"/>
  <c r="F1462" i="2"/>
  <c r="F1463" i="2"/>
  <c r="F1464" i="2"/>
  <c r="F1465" i="2"/>
  <c r="F1466" i="2"/>
  <c r="F1467" i="2"/>
  <c r="F1468" i="2"/>
  <c r="F1469" i="2"/>
  <c r="F1470" i="2"/>
  <c r="F1471" i="2"/>
  <c r="F1472" i="2"/>
  <c r="F1473" i="2"/>
  <c r="F1474" i="2"/>
  <c r="F1475" i="2"/>
  <c r="F1476" i="2"/>
  <c r="F1477" i="2"/>
  <c r="F1478" i="2"/>
  <c r="F1479" i="2"/>
  <c r="F1480" i="2"/>
  <c r="F1481" i="2"/>
  <c r="F1482" i="2"/>
  <c r="F1483" i="2"/>
  <c r="F1484" i="2"/>
  <c r="F1485" i="2"/>
  <c r="F1486" i="2"/>
  <c r="F2" i="2"/>
  <c r="D7" i="7" s="1"/>
  <c r="B7" i="5"/>
  <c r="B8" i="5" s="1"/>
  <c r="B9" i="5" s="1"/>
  <c r="B10" i="5" s="1"/>
  <c r="B11" i="5" s="1"/>
  <c r="B12" i="5" s="1"/>
  <c r="B13" i="5" s="1"/>
  <c r="B63" i="4"/>
  <c r="B64" i="4" s="1"/>
  <c r="B65" i="4" s="1"/>
  <c r="B66" i="4" s="1"/>
  <c r="B67" i="4" s="1"/>
  <c r="B68" i="4" s="1"/>
  <c r="B69" i="4" s="1"/>
  <c r="B70" i="4" s="1"/>
  <c r="B71" i="4" s="1"/>
  <c r="B72" i="4" s="1"/>
  <c r="B73" i="4" s="1"/>
  <c r="B74" i="4" s="1"/>
  <c r="B75" i="4" s="1"/>
  <c r="B76" i="4" s="1"/>
  <c r="B77" i="4" s="1"/>
  <c r="B78" i="4" s="1"/>
  <c r="B79" i="4" s="1"/>
  <c r="B80" i="4" s="1"/>
  <c r="B81" i="4" s="1"/>
  <c r="B82" i="4" s="1"/>
  <c r="B83" i="4" s="1"/>
  <c r="B84" i="4" s="1"/>
  <c r="B85" i="4" s="1"/>
  <c r="B86" i="4" s="1"/>
  <c r="B87" i="4" s="1"/>
  <c r="B88" i="4" s="1"/>
  <c r="B89" i="4" s="1"/>
  <c r="B90" i="4" s="1"/>
  <c r="B91" i="4" s="1"/>
  <c r="B92" i="4" s="1"/>
  <c r="B93" i="4" s="1"/>
  <c r="B94" i="4" s="1"/>
  <c r="B95" i="4" s="1"/>
  <c r="B96" i="4" s="1"/>
  <c r="B97" i="4" s="1"/>
  <c r="B98" i="4" s="1"/>
  <c r="B99" i="4" s="1"/>
  <c r="B100" i="4" s="1"/>
  <c r="B101" i="4" s="1"/>
  <c r="B102" i="4" s="1"/>
  <c r="B103" i="4" s="1"/>
  <c r="B104" i="4" s="1"/>
  <c r="B105" i="4" s="1"/>
  <c r="B106" i="4" s="1"/>
  <c r="B107" i="4" s="1"/>
  <c r="B108" i="4" s="1"/>
  <c r="B109" i="4" s="1"/>
  <c r="B110" i="4" s="1"/>
  <c r="B111" i="4" s="1"/>
  <c r="B112" i="4" s="1"/>
  <c r="B113" i="4" s="1"/>
  <c r="B114" i="4" s="1"/>
  <c r="B115" i="4" s="1"/>
  <c r="B116" i="4" s="1"/>
  <c r="D4" i="4"/>
  <c r="E4" i="4" s="1"/>
  <c r="B5" i="4"/>
  <c r="E8" i="8" l="1"/>
  <c r="D7" i="8"/>
  <c r="F7" i="8" s="1"/>
  <c r="E7" i="8"/>
  <c r="H7" i="8" s="1"/>
  <c r="D8" i="7"/>
  <c r="G5" i="6"/>
  <c r="F63" i="6" s="1"/>
  <c r="E63" i="6"/>
  <c r="D63" i="6"/>
  <c r="D8" i="8"/>
  <c r="C8" i="8"/>
  <c r="B9" i="8"/>
  <c r="E9" i="8" s="1"/>
  <c r="C8" i="7"/>
  <c r="E8" i="7" s="1"/>
  <c r="B9" i="7"/>
  <c r="D9" i="7" s="1"/>
  <c r="F8" i="7"/>
  <c r="E6" i="6"/>
  <c r="F6" i="6"/>
  <c r="G6" i="6"/>
  <c r="H6" i="6"/>
  <c r="D6" i="6"/>
  <c r="C6" i="6"/>
  <c r="C63" i="6"/>
  <c r="E7" i="7"/>
  <c r="B7" i="6"/>
  <c r="H4" i="6"/>
  <c r="H5" i="6" s="1"/>
  <c r="G63" i="6" s="1"/>
  <c r="F4" i="4"/>
  <c r="E62" i="4"/>
  <c r="D62" i="4"/>
  <c r="C62" i="4"/>
  <c r="B6" i="4"/>
  <c r="E5" i="4"/>
  <c r="F5" i="4"/>
  <c r="D5" i="4"/>
  <c r="C5" i="4"/>
  <c r="B14" i="5"/>
  <c r="C14" i="5" s="1"/>
  <c r="C13" i="5"/>
  <c r="D8" i="5"/>
  <c r="C7" i="5"/>
  <c r="C12" i="5"/>
  <c r="F7" i="5"/>
  <c r="G7" i="5" s="1"/>
  <c r="F13" i="5"/>
  <c r="C11" i="5"/>
  <c r="F12" i="5"/>
  <c r="C10" i="5"/>
  <c r="D7" i="5"/>
  <c r="D13" i="5"/>
  <c r="F11" i="5"/>
  <c r="C9" i="5"/>
  <c r="D12" i="5"/>
  <c r="F10" i="5"/>
  <c r="C8" i="5"/>
  <c r="D11" i="5"/>
  <c r="F9" i="5"/>
  <c r="D10" i="5"/>
  <c r="F8" i="5"/>
  <c r="D9" i="5"/>
  <c r="G7" i="8" l="1"/>
  <c r="G62" i="6"/>
  <c r="E9" i="5"/>
  <c r="C63" i="4"/>
  <c r="E64" i="6"/>
  <c r="G8" i="8"/>
  <c r="F8" i="8"/>
  <c r="I8" i="8" s="1"/>
  <c r="I7" i="8"/>
  <c r="E7" i="5"/>
  <c r="H8" i="8"/>
  <c r="G64" i="6"/>
  <c r="D63" i="4"/>
  <c r="E13" i="5"/>
  <c r="C64" i="6"/>
  <c r="E8" i="5"/>
  <c r="D9" i="8"/>
  <c r="C9" i="8"/>
  <c r="B10" i="8"/>
  <c r="E10" i="8" s="1"/>
  <c r="D64" i="6"/>
  <c r="F64" i="6"/>
  <c r="E63" i="4"/>
  <c r="B10" i="7"/>
  <c r="D10" i="7" s="1"/>
  <c r="F9" i="7"/>
  <c r="C9" i="7"/>
  <c r="E9" i="7" s="1"/>
  <c r="H7" i="6"/>
  <c r="D7" i="6"/>
  <c r="E7" i="6"/>
  <c r="G7" i="6"/>
  <c r="F7" i="6"/>
  <c r="C7" i="6"/>
  <c r="E11" i="5"/>
  <c r="B8" i="6"/>
  <c r="I4" i="6"/>
  <c r="I7" i="6" s="1"/>
  <c r="E10" i="5"/>
  <c r="B15" i="5"/>
  <c r="F14" i="5"/>
  <c r="D14" i="5"/>
  <c r="E14" i="5" s="1"/>
  <c r="E12" i="5"/>
  <c r="B7" i="4"/>
  <c r="F6" i="4"/>
  <c r="D6" i="4"/>
  <c r="E6" i="4"/>
  <c r="C6" i="4"/>
  <c r="G4" i="4"/>
  <c r="F62" i="4" s="1"/>
  <c r="I5" i="6" l="1"/>
  <c r="H63" i="6" s="1"/>
  <c r="I6" i="6"/>
  <c r="H64" i="6" s="1"/>
  <c r="H62" i="6"/>
  <c r="D65" i="6"/>
  <c r="G65" i="6"/>
  <c r="F9" i="8"/>
  <c r="G9" i="8"/>
  <c r="H9" i="8"/>
  <c r="D10" i="8"/>
  <c r="C10" i="8"/>
  <c r="B11" i="8"/>
  <c r="E11" i="8" s="1"/>
  <c r="F65" i="6"/>
  <c r="H65" i="6"/>
  <c r="D8" i="6"/>
  <c r="E8" i="6"/>
  <c r="F8" i="6"/>
  <c r="G8" i="6"/>
  <c r="H8" i="6"/>
  <c r="I8" i="6"/>
  <c r="C8" i="6"/>
  <c r="E65" i="6"/>
  <c r="C10" i="7"/>
  <c r="E10" i="7" s="1"/>
  <c r="B11" i="7"/>
  <c r="D11" i="7" s="1"/>
  <c r="F10" i="7"/>
  <c r="C65" i="6"/>
  <c r="B9" i="6"/>
  <c r="J4" i="6"/>
  <c r="D64" i="4"/>
  <c r="G6" i="4"/>
  <c r="F64" i="4" s="1"/>
  <c r="E7" i="4"/>
  <c r="G7" i="4"/>
  <c r="D7" i="4"/>
  <c r="F7" i="4"/>
  <c r="C7" i="4"/>
  <c r="B8" i="4"/>
  <c r="C64" i="4"/>
  <c r="B16" i="5"/>
  <c r="D15" i="5"/>
  <c r="F15" i="5"/>
  <c r="C15" i="5"/>
  <c r="H4" i="4"/>
  <c r="G62" i="4"/>
  <c r="G5" i="4"/>
  <c r="F63" i="4" s="1"/>
  <c r="E64" i="4"/>
  <c r="I62" i="6" l="1"/>
  <c r="J5" i="6"/>
  <c r="I63" i="6" s="1"/>
  <c r="J6" i="6"/>
  <c r="I64" i="6" s="1"/>
  <c r="J7" i="6"/>
  <c r="I65" i="6" s="1"/>
  <c r="J8" i="6"/>
  <c r="I66" i="6" s="1"/>
  <c r="F10" i="8"/>
  <c r="I10" i="8" s="1"/>
  <c r="E15" i="5"/>
  <c r="G10" i="8"/>
  <c r="D66" i="6"/>
  <c r="I9" i="8"/>
  <c r="H10" i="8"/>
  <c r="H66" i="6"/>
  <c r="D11" i="8"/>
  <c r="C11" i="8"/>
  <c r="B12" i="8"/>
  <c r="E12" i="8" s="1"/>
  <c r="E66" i="6"/>
  <c r="F66" i="6"/>
  <c r="G66" i="6"/>
  <c r="F9" i="6"/>
  <c r="G9" i="6"/>
  <c r="H9" i="6"/>
  <c r="I9" i="6"/>
  <c r="J9" i="6"/>
  <c r="D9" i="6"/>
  <c r="E9" i="6"/>
  <c r="C9" i="6"/>
  <c r="B12" i="7"/>
  <c r="D12" i="7" s="1"/>
  <c r="F11" i="7"/>
  <c r="C11" i="7"/>
  <c r="E11" i="7" s="1"/>
  <c r="C66" i="6"/>
  <c r="B10" i="6"/>
  <c r="K4" i="6"/>
  <c r="E65" i="4"/>
  <c r="F65" i="4"/>
  <c r="I4" i="4"/>
  <c r="H62" i="4"/>
  <c r="H5" i="4"/>
  <c r="G63" i="4" s="1"/>
  <c r="H6" i="4"/>
  <c r="G64" i="4" s="1"/>
  <c r="H7" i="4"/>
  <c r="G65" i="4" s="1"/>
  <c r="C65" i="4"/>
  <c r="B17" i="5"/>
  <c r="D16" i="5"/>
  <c r="F16" i="5"/>
  <c r="C16" i="5"/>
  <c r="D8" i="4"/>
  <c r="H8" i="4"/>
  <c r="E8" i="4"/>
  <c r="F8" i="4"/>
  <c r="G8" i="4"/>
  <c r="I8" i="4"/>
  <c r="C8" i="4"/>
  <c r="B9" i="4"/>
  <c r="D65" i="4"/>
  <c r="K5" i="6" l="1"/>
  <c r="J63" i="6" s="1"/>
  <c r="K6" i="6"/>
  <c r="J64" i="6" s="1"/>
  <c r="K7" i="6"/>
  <c r="J65" i="6" s="1"/>
  <c r="K8" i="6"/>
  <c r="J66" i="6" s="1"/>
  <c r="K9" i="6"/>
  <c r="F11" i="8"/>
  <c r="I11" i="8" s="1"/>
  <c r="I67" i="6"/>
  <c r="C67" i="6"/>
  <c r="H11" i="8"/>
  <c r="G11" i="8"/>
  <c r="G67" i="6"/>
  <c r="D12" i="8"/>
  <c r="C12" i="8"/>
  <c r="B13" i="8"/>
  <c r="E13" i="8" s="1"/>
  <c r="F66" i="4"/>
  <c r="D67" i="6"/>
  <c r="F67" i="6"/>
  <c r="H67" i="6"/>
  <c r="H66" i="4"/>
  <c r="E16" i="5"/>
  <c r="I10" i="6"/>
  <c r="J10" i="6"/>
  <c r="K10" i="6"/>
  <c r="D10" i="6"/>
  <c r="E10" i="6"/>
  <c r="F10" i="6"/>
  <c r="H10" i="6"/>
  <c r="G10" i="6"/>
  <c r="C10" i="6"/>
  <c r="J67" i="6"/>
  <c r="C12" i="7"/>
  <c r="E12" i="7" s="1"/>
  <c r="B13" i="7"/>
  <c r="D13" i="7" s="1"/>
  <c r="F12" i="7"/>
  <c r="E67" i="6"/>
  <c r="G66" i="4"/>
  <c r="B11" i="6"/>
  <c r="L4" i="6"/>
  <c r="J62" i="6"/>
  <c r="D66" i="4"/>
  <c r="B18" i="5"/>
  <c r="C17" i="5"/>
  <c r="D17" i="5"/>
  <c r="F17" i="5"/>
  <c r="G9" i="4"/>
  <c r="E9" i="4"/>
  <c r="D9" i="4"/>
  <c r="F9" i="4"/>
  <c r="H9" i="4"/>
  <c r="I9" i="4"/>
  <c r="C9" i="4"/>
  <c r="B10" i="4"/>
  <c r="E66" i="4"/>
  <c r="C66" i="4"/>
  <c r="J4" i="4"/>
  <c r="I62" i="4"/>
  <c r="I5" i="4"/>
  <c r="H63" i="4" s="1"/>
  <c r="I6" i="4"/>
  <c r="H64" i="4" s="1"/>
  <c r="I7" i="4"/>
  <c r="H65" i="4" s="1"/>
  <c r="D68" i="6" l="1"/>
  <c r="L5" i="6"/>
  <c r="K63" i="6" s="1"/>
  <c r="L6" i="6"/>
  <c r="K64" i="6" s="1"/>
  <c r="L7" i="6"/>
  <c r="K65" i="6" s="1"/>
  <c r="L8" i="6"/>
  <c r="K66" i="6" s="1"/>
  <c r="L9" i="6"/>
  <c r="K67" i="6" s="1"/>
  <c r="K62" i="6"/>
  <c r="L10" i="6"/>
  <c r="K68" i="6" s="1"/>
  <c r="G12" i="8"/>
  <c r="F68" i="6"/>
  <c r="I68" i="6"/>
  <c r="F12" i="8"/>
  <c r="J68" i="6"/>
  <c r="H12" i="8"/>
  <c r="B14" i="8"/>
  <c r="E14" i="8" s="1"/>
  <c r="C13" i="8"/>
  <c r="H13" i="8" s="1"/>
  <c r="D13" i="8"/>
  <c r="C68" i="6"/>
  <c r="D67" i="4"/>
  <c r="E68" i="6"/>
  <c r="H68" i="6"/>
  <c r="G68" i="6"/>
  <c r="F67" i="4"/>
  <c r="B14" i="7"/>
  <c r="D14" i="7" s="1"/>
  <c r="F13" i="7"/>
  <c r="C13" i="7"/>
  <c r="E13" i="7" s="1"/>
  <c r="D11" i="6"/>
  <c r="L11" i="6"/>
  <c r="E11" i="6"/>
  <c r="M11" i="6"/>
  <c r="F11" i="6"/>
  <c r="G11" i="6"/>
  <c r="H11" i="6"/>
  <c r="I11" i="6"/>
  <c r="J11" i="6"/>
  <c r="K11" i="6"/>
  <c r="C11" i="6"/>
  <c r="B12" i="6"/>
  <c r="E17" i="5"/>
  <c r="M4" i="6"/>
  <c r="G67" i="4"/>
  <c r="K4" i="4"/>
  <c r="J62" i="4"/>
  <c r="J5" i="4"/>
  <c r="I63" i="4" s="1"/>
  <c r="J6" i="4"/>
  <c r="I64" i="4" s="1"/>
  <c r="J7" i="4"/>
  <c r="I65" i="4" s="1"/>
  <c r="J8" i="4"/>
  <c r="I66" i="4" s="1"/>
  <c r="C67" i="4"/>
  <c r="J10" i="4"/>
  <c r="F10" i="4"/>
  <c r="H10" i="4"/>
  <c r="I10" i="4"/>
  <c r="D10" i="4"/>
  <c r="E10" i="4"/>
  <c r="G10" i="4"/>
  <c r="K10" i="4"/>
  <c r="C10" i="4"/>
  <c r="B11" i="4"/>
  <c r="J9" i="4"/>
  <c r="I67" i="4" s="1"/>
  <c r="B19" i="5"/>
  <c r="D18" i="5"/>
  <c r="C18" i="5"/>
  <c r="F18" i="5"/>
  <c r="H67" i="4"/>
  <c r="E67" i="4"/>
  <c r="I69" i="6" l="1"/>
  <c r="D69" i="6"/>
  <c r="M5" i="6"/>
  <c r="L63" i="6" s="1"/>
  <c r="M6" i="6"/>
  <c r="L64" i="6" s="1"/>
  <c r="M7" i="6"/>
  <c r="L65" i="6" s="1"/>
  <c r="M8" i="6"/>
  <c r="L66" i="6" s="1"/>
  <c r="M9" i="6"/>
  <c r="L67" i="6" s="1"/>
  <c r="M10" i="6"/>
  <c r="L68" i="6" s="1"/>
  <c r="L69" i="6"/>
  <c r="G13" i="8"/>
  <c r="E69" i="6"/>
  <c r="G69" i="6"/>
  <c r="I12" i="8"/>
  <c r="F13" i="8"/>
  <c r="I13" i="8" s="1"/>
  <c r="H69" i="6"/>
  <c r="B15" i="8"/>
  <c r="E15" i="8" s="1"/>
  <c r="D14" i="8"/>
  <c r="C14" i="8"/>
  <c r="F68" i="4"/>
  <c r="F69" i="6"/>
  <c r="D68" i="4"/>
  <c r="G12" i="6"/>
  <c r="H12" i="6"/>
  <c r="I12" i="6"/>
  <c r="J12" i="6"/>
  <c r="K12" i="6"/>
  <c r="D12" i="6"/>
  <c r="L12" i="6"/>
  <c r="E12" i="6"/>
  <c r="F12" i="6"/>
  <c r="M12" i="6"/>
  <c r="L70" i="6" s="1"/>
  <c r="C12" i="6"/>
  <c r="J69" i="6"/>
  <c r="C14" i="7"/>
  <c r="E14" i="7" s="1"/>
  <c r="B15" i="7"/>
  <c r="D15" i="7" s="1"/>
  <c r="F14" i="7"/>
  <c r="H68" i="4"/>
  <c r="K69" i="6"/>
  <c r="C69" i="6"/>
  <c r="B13" i="6"/>
  <c r="M62" i="6"/>
  <c r="N4" i="6"/>
  <c r="N12" i="6" s="1"/>
  <c r="J68" i="4"/>
  <c r="L62" i="6"/>
  <c r="I68" i="4"/>
  <c r="E68" i="4"/>
  <c r="G68" i="4"/>
  <c r="E18" i="5"/>
  <c r="B20" i="5"/>
  <c r="F19" i="5"/>
  <c r="C19" i="5"/>
  <c r="D19" i="5"/>
  <c r="E11" i="4"/>
  <c r="I11" i="4"/>
  <c r="G11" i="4"/>
  <c r="J11" i="4"/>
  <c r="K11" i="4"/>
  <c r="D11" i="4"/>
  <c r="F11" i="4"/>
  <c r="H11" i="4"/>
  <c r="C11" i="4"/>
  <c r="B12" i="4"/>
  <c r="C68" i="4"/>
  <c r="L4" i="4"/>
  <c r="L11" i="4" s="1"/>
  <c r="K62" i="4"/>
  <c r="K5" i="4"/>
  <c r="J63" i="4" s="1"/>
  <c r="K6" i="4"/>
  <c r="J64" i="4" s="1"/>
  <c r="K7" i="4"/>
  <c r="J65" i="4" s="1"/>
  <c r="K8" i="4"/>
  <c r="J66" i="4" s="1"/>
  <c r="K9" i="4"/>
  <c r="J67" i="4" s="1"/>
  <c r="K70" i="6" l="1"/>
  <c r="N5" i="6"/>
  <c r="M63" i="6" s="1"/>
  <c r="N6" i="6"/>
  <c r="M64" i="6" s="1"/>
  <c r="N7" i="6"/>
  <c r="M65" i="6" s="1"/>
  <c r="N8" i="6"/>
  <c r="M66" i="6" s="1"/>
  <c r="N9" i="6"/>
  <c r="M67" i="6" s="1"/>
  <c r="N10" i="6"/>
  <c r="M68" i="6" s="1"/>
  <c r="N11" i="6"/>
  <c r="M69" i="6" s="1"/>
  <c r="D70" i="6"/>
  <c r="E70" i="6"/>
  <c r="J70" i="6"/>
  <c r="H70" i="6"/>
  <c r="G14" i="8"/>
  <c r="F14" i="8"/>
  <c r="I14" i="8" s="1"/>
  <c r="H14" i="8"/>
  <c r="C15" i="8"/>
  <c r="B16" i="8"/>
  <c r="E16" i="8" s="1"/>
  <c r="D15" i="8"/>
  <c r="K69" i="4"/>
  <c r="E19" i="5"/>
  <c r="C70" i="6"/>
  <c r="G70" i="6"/>
  <c r="B16" i="7"/>
  <c r="D16" i="7" s="1"/>
  <c r="F15" i="7"/>
  <c r="C15" i="7"/>
  <c r="M70" i="6"/>
  <c r="K13" i="6"/>
  <c r="D13" i="6"/>
  <c r="L13" i="6"/>
  <c r="F13" i="6"/>
  <c r="N13" i="6"/>
  <c r="G13" i="6"/>
  <c r="E13" i="6"/>
  <c r="H13" i="6"/>
  <c r="I13" i="6"/>
  <c r="J13" i="6"/>
  <c r="M13" i="6"/>
  <c r="C13" i="6"/>
  <c r="I70" i="6"/>
  <c r="H69" i="4"/>
  <c r="F70" i="6"/>
  <c r="B14" i="6"/>
  <c r="G69" i="4"/>
  <c r="E69" i="4"/>
  <c r="C69" i="4"/>
  <c r="O4" i="6"/>
  <c r="J69" i="4"/>
  <c r="F69" i="4"/>
  <c r="B21" i="5"/>
  <c r="C20" i="5"/>
  <c r="D20" i="5"/>
  <c r="F20" i="5"/>
  <c r="I69" i="4"/>
  <c r="H12" i="4"/>
  <c r="D12" i="4"/>
  <c r="L12" i="4"/>
  <c r="G12" i="4"/>
  <c r="J12" i="4"/>
  <c r="K12" i="4"/>
  <c r="F12" i="4"/>
  <c r="I12" i="4"/>
  <c r="E12" i="4"/>
  <c r="C12" i="4"/>
  <c r="B13" i="4"/>
  <c r="M4" i="4"/>
  <c r="M12" i="4" s="1"/>
  <c r="L5" i="4"/>
  <c r="K63" i="4" s="1"/>
  <c r="L6" i="4"/>
  <c r="K64" i="4" s="1"/>
  <c r="L7" i="4"/>
  <c r="K65" i="4" s="1"/>
  <c r="L8" i="4"/>
  <c r="K66" i="4" s="1"/>
  <c r="L9" i="4"/>
  <c r="K67" i="4" s="1"/>
  <c r="L10" i="4"/>
  <c r="K68" i="4" s="1"/>
  <c r="D69" i="4"/>
  <c r="G71" i="6" l="1"/>
  <c r="O5" i="6"/>
  <c r="N63" i="6" s="1"/>
  <c r="O6" i="6"/>
  <c r="N64" i="6" s="1"/>
  <c r="O7" i="6"/>
  <c r="N65" i="6" s="1"/>
  <c r="O8" i="6"/>
  <c r="N66" i="6" s="1"/>
  <c r="O9" i="6"/>
  <c r="N67" i="6" s="1"/>
  <c r="O10" i="6"/>
  <c r="N68" i="6" s="1"/>
  <c r="O11" i="6"/>
  <c r="N69" i="6" s="1"/>
  <c r="O12" i="6"/>
  <c r="N70" i="6" s="1"/>
  <c r="F71" i="6"/>
  <c r="O13" i="6"/>
  <c r="N71" i="6" s="1"/>
  <c r="D71" i="6"/>
  <c r="L71" i="6"/>
  <c r="F15" i="8"/>
  <c r="I15" i="8" s="1"/>
  <c r="G15" i="8"/>
  <c r="J70" i="4"/>
  <c r="H15" i="8"/>
  <c r="K71" i="6"/>
  <c r="D16" i="8"/>
  <c r="C16" i="8"/>
  <c r="B17" i="8"/>
  <c r="E17" i="8" s="1"/>
  <c r="E15" i="7"/>
  <c r="J71" i="6"/>
  <c r="C16" i="7"/>
  <c r="B17" i="7"/>
  <c r="D17" i="7" s="1"/>
  <c r="F16" i="7"/>
  <c r="F14" i="6"/>
  <c r="N14" i="6"/>
  <c r="G14" i="6"/>
  <c r="O14" i="6"/>
  <c r="I14" i="6"/>
  <c r="J14" i="6"/>
  <c r="D14" i="6"/>
  <c r="E14" i="6"/>
  <c r="H14" i="6"/>
  <c r="K14" i="6"/>
  <c r="M14" i="6"/>
  <c r="L14" i="6"/>
  <c r="C14" i="6"/>
  <c r="I71" i="6"/>
  <c r="M71" i="6"/>
  <c r="C71" i="6"/>
  <c r="E71" i="6"/>
  <c r="H71" i="6"/>
  <c r="D70" i="4"/>
  <c r="H70" i="4"/>
  <c r="P4" i="6"/>
  <c r="P14" i="6" s="1"/>
  <c r="B15" i="6"/>
  <c r="N62" i="6"/>
  <c r="L70" i="4"/>
  <c r="K70" i="4"/>
  <c r="G70" i="4"/>
  <c r="C70" i="4"/>
  <c r="K13" i="4"/>
  <c r="G13" i="4"/>
  <c r="H13" i="4"/>
  <c r="J13" i="4"/>
  <c r="L13" i="4"/>
  <c r="M13" i="4"/>
  <c r="D13" i="4"/>
  <c r="E13" i="4"/>
  <c r="I13" i="4"/>
  <c r="F13" i="4"/>
  <c r="C13" i="4"/>
  <c r="B14" i="4"/>
  <c r="F70" i="4"/>
  <c r="E20" i="5"/>
  <c r="N4" i="4"/>
  <c r="N13" i="4" s="1"/>
  <c r="M5" i="4"/>
  <c r="L63" i="4" s="1"/>
  <c r="M6" i="4"/>
  <c r="L64" i="4" s="1"/>
  <c r="M7" i="4"/>
  <c r="L65" i="4" s="1"/>
  <c r="M8" i="4"/>
  <c r="L66" i="4" s="1"/>
  <c r="M9" i="4"/>
  <c r="L67" i="4" s="1"/>
  <c r="M10" i="4"/>
  <c r="L68" i="4" s="1"/>
  <c r="M11" i="4"/>
  <c r="L69" i="4" s="1"/>
  <c r="E70" i="4"/>
  <c r="L62" i="4"/>
  <c r="I70" i="4"/>
  <c r="B22" i="5"/>
  <c r="C21" i="5"/>
  <c r="F21" i="5"/>
  <c r="D21" i="5"/>
  <c r="J72" i="6" l="1"/>
  <c r="P5" i="6"/>
  <c r="O63" i="6" s="1"/>
  <c r="P6" i="6"/>
  <c r="O64" i="6" s="1"/>
  <c r="P7" i="6"/>
  <c r="O65" i="6" s="1"/>
  <c r="P8" i="6"/>
  <c r="O66" i="6" s="1"/>
  <c r="P9" i="6"/>
  <c r="O67" i="6" s="1"/>
  <c r="P10" i="6"/>
  <c r="O68" i="6" s="1"/>
  <c r="P11" i="6"/>
  <c r="O69" i="6" s="1"/>
  <c r="P12" i="6"/>
  <c r="O70" i="6" s="1"/>
  <c r="P13" i="6"/>
  <c r="O71" i="6" s="1"/>
  <c r="I72" i="6"/>
  <c r="G71" i="4"/>
  <c r="G72" i="6"/>
  <c r="G16" i="8"/>
  <c r="F16" i="8"/>
  <c r="I16" i="8" s="1"/>
  <c r="H16" i="8"/>
  <c r="N72" i="6"/>
  <c r="E72" i="6"/>
  <c r="K72" i="6"/>
  <c r="D17" i="8"/>
  <c r="C17" i="8"/>
  <c r="B18" i="8"/>
  <c r="E18" i="8" s="1"/>
  <c r="O72" i="6"/>
  <c r="M72" i="6"/>
  <c r="C72" i="6"/>
  <c r="L72" i="6"/>
  <c r="F72" i="6"/>
  <c r="I71" i="4"/>
  <c r="H72" i="6"/>
  <c r="B18" i="7"/>
  <c r="D18" i="7" s="1"/>
  <c r="F17" i="7"/>
  <c r="C17" i="7"/>
  <c r="I15" i="6"/>
  <c r="J15" i="6"/>
  <c r="D15" i="6"/>
  <c r="L15" i="6"/>
  <c r="E15" i="6"/>
  <c r="M15" i="6"/>
  <c r="K15" i="6"/>
  <c r="N15" i="6"/>
  <c r="O15" i="6"/>
  <c r="P15" i="6"/>
  <c r="F15" i="6"/>
  <c r="H15" i="6"/>
  <c r="G15" i="6"/>
  <c r="F73" i="6" s="1"/>
  <c r="C15" i="6"/>
  <c r="D72" i="6"/>
  <c r="E16" i="7"/>
  <c r="J71" i="4"/>
  <c r="D71" i="4"/>
  <c r="B16" i="6"/>
  <c r="M71" i="4"/>
  <c r="Q4" i="6"/>
  <c r="O62" i="6"/>
  <c r="E21" i="5"/>
  <c r="K71" i="4"/>
  <c r="H71" i="4"/>
  <c r="B23" i="5"/>
  <c r="F22" i="5"/>
  <c r="D22" i="5"/>
  <c r="C22" i="5"/>
  <c r="F71" i="4"/>
  <c r="E71" i="4"/>
  <c r="F14" i="4"/>
  <c r="N14" i="4"/>
  <c r="H14" i="4"/>
  <c r="I14" i="4"/>
  <c r="J14" i="4"/>
  <c r="K14" i="4"/>
  <c r="M14" i="4"/>
  <c r="D14" i="4"/>
  <c r="L14" i="4"/>
  <c r="E14" i="4"/>
  <c r="G14" i="4"/>
  <c r="C14" i="4"/>
  <c r="B15" i="4"/>
  <c r="L71" i="4"/>
  <c r="O4" i="4"/>
  <c r="N62" i="4"/>
  <c r="N5" i="4"/>
  <c r="M63" i="4" s="1"/>
  <c r="N6" i="4"/>
  <c r="M64" i="4" s="1"/>
  <c r="N7" i="4"/>
  <c r="M65" i="4" s="1"/>
  <c r="N8" i="4"/>
  <c r="M66" i="4" s="1"/>
  <c r="N9" i="4"/>
  <c r="M67" i="4" s="1"/>
  <c r="N10" i="4"/>
  <c r="M68" i="4" s="1"/>
  <c r="N11" i="4"/>
  <c r="M69" i="4" s="1"/>
  <c r="N12" i="4"/>
  <c r="M70" i="4" s="1"/>
  <c r="M62" i="4"/>
  <c r="C71" i="4"/>
  <c r="Q5" i="6" l="1"/>
  <c r="P63" i="6" s="1"/>
  <c r="Q6" i="6"/>
  <c r="P64" i="6" s="1"/>
  <c r="Q7" i="6"/>
  <c r="P65" i="6" s="1"/>
  <c r="Q8" i="6"/>
  <c r="P66" i="6" s="1"/>
  <c r="Q9" i="6"/>
  <c r="P67" i="6" s="1"/>
  <c r="Q10" i="6"/>
  <c r="P68" i="6" s="1"/>
  <c r="Q11" i="6"/>
  <c r="P69" i="6" s="1"/>
  <c r="Q12" i="6"/>
  <c r="P70" i="6" s="1"/>
  <c r="Q13" i="6"/>
  <c r="P71" i="6" s="1"/>
  <c r="Q14" i="6"/>
  <c r="P72" i="6" s="1"/>
  <c r="Q15" i="6"/>
  <c r="I73" i="6"/>
  <c r="E73" i="6"/>
  <c r="D72" i="4"/>
  <c r="G17" i="8"/>
  <c r="F17" i="8"/>
  <c r="I17" i="8" s="1"/>
  <c r="H17" i="8"/>
  <c r="G73" i="6"/>
  <c r="M73" i="6"/>
  <c r="J72" i="4"/>
  <c r="D73" i="6"/>
  <c r="D18" i="8"/>
  <c r="C18" i="8"/>
  <c r="B19" i="8"/>
  <c r="E19" i="8" s="1"/>
  <c r="J73" i="6"/>
  <c r="D16" i="6"/>
  <c r="L16" i="6"/>
  <c r="E16" i="6"/>
  <c r="M16" i="6"/>
  <c r="G16" i="6"/>
  <c r="O16" i="6"/>
  <c r="H16" i="6"/>
  <c r="G74" i="6" s="1"/>
  <c r="P16" i="6"/>
  <c r="F16" i="6"/>
  <c r="I16" i="6"/>
  <c r="J16" i="6"/>
  <c r="K16" i="6"/>
  <c r="N16" i="6"/>
  <c r="Q16" i="6"/>
  <c r="P74" i="6" s="1"/>
  <c r="R16" i="6"/>
  <c r="C16" i="6"/>
  <c r="K73" i="6"/>
  <c r="F72" i="4"/>
  <c r="L73" i="6"/>
  <c r="C73" i="6"/>
  <c r="C18" i="7"/>
  <c r="B19" i="7"/>
  <c r="D19" i="7" s="1"/>
  <c r="F18" i="7"/>
  <c r="O73" i="6"/>
  <c r="P73" i="6"/>
  <c r="N73" i="6"/>
  <c r="H73" i="6"/>
  <c r="I72" i="4"/>
  <c r="E17" i="7"/>
  <c r="R4" i="6"/>
  <c r="P62" i="6"/>
  <c r="K72" i="4"/>
  <c r="L72" i="4"/>
  <c r="B17" i="6"/>
  <c r="E22" i="5"/>
  <c r="C72" i="4"/>
  <c r="M72" i="4"/>
  <c r="P4" i="4"/>
  <c r="O5" i="4"/>
  <c r="N63" i="4" s="1"/>
  <c r="O6" i="4"/>
  <c r="N64" i="4" s="1"/>
  <c r="O7" i="4"/>
  <c r="N65" i="4" s="1"/>
  <c r="O8" i="4"/>
  <c r="N66" i="4" s="1"/>
  <c r="O9" i="4"/>
  <c r="N67" i="4" s="1"/>
  <c r="O10" i="4"/>
  <c r="N68" i="4" s="1"/>
  <c r="O11" i="4"/>
  <c r="N69" i="4" s="1"/>
  <c r="O12" i="4"/>
  <c r="N70" i="4" s="1"/>
  <c r="O13" i="4"/>
  <c r="N71" i="4" s="1"/>
  <c r="O14" i="4"/>
  <c r="N72" i="4" s="1"/>
  <c r="E72" i="4"/>
  <c r="B24" i="5"/>
  <c r="D23" i="5"/>
  <c r="C23" i="5"/>
  <c r="F23" i="5"/>
  <c r="G72" i="4"/>
  <c r="I15" i="4"/>
  <c r="K15" i="4"/>
  <c r="D15" i="4"/>
  <c r="L15" i="4"/>
  <c r="E15" i="4"/>
  <c r="M15" i="4"/>
  <c r="F15" i="4"/>
  <c r="H15" i="4"/>
  <c r="J15" i="4"/>
  <c r="N15" i="4"/>
  <c r="G15" i="4"/>
  <c r="O15" i="4"/>
  <c r="C15" i="4"/>
  <c r="B16" i="4"/>
  <c r="H72" i="4"/>
  <c r="M74" i="6" l="1"/>
  <c r="R5" i="6"/>
  <c r="Q63" i="6" s="1"/>
  <c r="R6" i="6"/>
  <c r="Q64" i="6" s="1"/>
  <c r="R7" i="6"/>
  <c r="Q65" i="6" s="1"/>
  <c r="R8" i="6"/>
  <c r="Q66" i="6" s="1"/>
  <c r="R9" i="6"/>
  <c r="Q67" i="6" s="1"/>
  <c r="R10" i="6"/>
  <c r="Q68" i="6" s="1"/>
  <c r="R11" i="6"/>
  <c r="Q69" i="6" s="1"/>
  <c r="R12" i="6"/>
  <c r="Q70" i="6" s="1"/>
  <c r="R13" i="6"/>
  <c r="Q71" i="6" s="1"/>
  <c r="R14" i="6"/>
  <c r="Q72" i="6" s="1"/>
  <c r="R15" i="6"/>
  <c r="Q73" i="6" s="1"/>
  <c r="E74" i="6"/>
  <c r="H74" i="6"/>
  <c r="J73" i="4"/>
  <c r="G18" i="8"/>
  <c r="F18" i="8"/>
  <c r="I18" i="8" s="1"/>
  <c r="D74" i="6"/>
  <c r="H18" i="8"/>
  <c r="B20" i="8"/>
  <c r="E20" i="8" s="1"/>
  <c r="D19" i="8"/>
  <c r="C19" i="8"/>
  <c r="H19" i="8" s="1"/>
  <c r="K74" i="6"/>
  <c r="J74" i="6"/>
  <c r="D73" i="4"/>
  <c r="E23" i="5"/>
  <c r="I74" i="6"/>
  <c r="G17" i="6"/>
  <c r="O17" i="6"/>
  <c r="H17" i="6"/>
  <c r="P17" i="6"/>
  <c r="J17" i="6"/>
  <c r="R17" i="6"/>
  <c r="K17" i="6"/>
  <c r="S17" i="6"/>
  <c r="Q17" i="6"/>
  <c r="D17" i="6"/>
  <c r="E17" i="6"/>
  <c r="F17" i="6"/>
  <c r="I17" i="6"/>
  <c r="L17" i="6"/>
  <c r="N17" i="6"/>
  <c r="M17" i="6"/>
  <c r="C17" i="6"/>
  <c r="Q74" i="6"/>
  <c r="B20" i="7"/>
  <c r="D20" i="7" s="1"/>
  <c r="F19" i="7"/>
  <c r="C19" i="7"/>
  <c r="E19" i="7" s="1"/>
  <c r="L74" i="6"/>
  <c r="C74" i="6"/>
  <c r="N74" i="6"/>
  <c r="E18" i="7"/>
  <c r="O74" i="6"/>
  <c r="F74" i="6"/>
  <c r="I73" i="4"/>
  <c r="M73" i="4"/>
  <c r="G73" i="4"/>
  <c r="B18" i="6"/>
  <c r="S4" i="6"/>
  <c r="E73" i="4"/>
  <c r="Q62" i="6"/>
  <c r="D16" i="4"/>
  <c r="L16" i="4"/>
  <c r="F16" i="4"/>
  <c r="N16" i="4"/>
  <c r="G16" i="4"/>
  <c r="O16" i="4"/>
  <c r="M16" i="4"/>
  <c r="E16" i="4"/>
  <c r="H16" i="4"/>
  <c r="I16" i="4"/>
  <c r="K16" i="4"/>
  <c r="P16" i="4"/>
  <c r="J16" i="4"/>
  <c r="C16" i="4"/>
  <c r="B17" i="4"/>
  <c r="F73" i="4"/>
  <c r="H73" i="4"/>
  <c r="Q4" i="4"/>
  <c r="Q16" i="4" s="1"/>
  <c r="P5" i="4"/>
  <c r="O63" i="4" s="1"/>
  <c r="P6" i="4"/>
  <c r="O64" i="4" s="1"/>
  <c r="P7" i="4"/>
  <c r="O65" i="4" s="1"/>
  <c r="P8" i="4"/>
  <c r="O66" i="4" s="1"/>
  <c r="P9" i="4"/>
  <c r="O67" i="4" s="1"/>
  <c r="P10" i="4"/>
  <c r="O68" i="4" s="1"/>
  <c r="P11" i="4"/>
  <c r="O69" i="4" s="1"/>
  <c r="P12" i="4"/>
  <c r="O70" i="4" s="1"/>
  <c r="P13" i="4"/>
  <c r="O71" i="4" s="1"/>
  <c r="P14" i="4"/>
  <c r="O72" i="4" s="1"/>
  <c r="N73" i="4"/>
  <c r="L73" i="4"/>
  <c r="C73" i="4"/>
  <c r="K73" i="4"/>
  <c r="P15" i="4"/>
  <c r="O73" i="4" s="1"/>
  <c r="B25" i="5"/>
  <c r="D24" i="5"/>
  <c r="F24" i="5"/>
  <c r="C24" i="5"/>
  <c r="O62" i="4"/>
  <c r="K75" i="6" l="1"/>
  <c r="R62" i="6"/>
  <c r="S5" i="6"/>
  <c r="R63" i="6" s="1"/>
  <c r="S6" i="6"/>
  <c r="R64" i="6" s="1"/>
  <c r="S7" i="6"/>
  <c r="R65" i="6" s="1"/>
  <c r="S8" i="6"/>
  <c r="R66" i="6" s="1"/>
  <c r="S9" i="6"/>
  <c r="R67" i="6" s="1"/>
  <c r="S10" i="6"/>
  <c r="R68" i="6" s="1"/>
  <c r="S11" i="6"/>
  <c r="R69" i="6" s="1"/>
  <c r="S12" i="6"/>
  <c r="R70" i="6" s="1"/>
  <c r="S13" i="6"/>
  <c r="R71" i="6" s="1"/>
  <c r="S14" i="6"/>
  <c r="R72" i="6" s="1"/>
  <c r="S15" i="6"/>
  <c r="R73" i="6" s="1"/>
  <c r="S16" i="6"/>
  <c r="R74" i="6" s="1"/>
  <c r="P75" i="6"/>
  <c r="H75" i="6"/>
  <c r="M75" i="6"/>
  <c r="O75" i="6"/>
  <c r="O74" i="4"/>
  <c r="G19" i="8"/>
  <c r="E24" i="5"/>
  <c r="E75" i="6"/>
  <c r="D74" i="4"/>
  <c r="F19" i="8"/>
  <c r="I19" i="8" s="1"/>
  <c r="C75" i="6"/>
  <c r="R75" i="6"/>
  <c r="I75" i="6"/>
  <c r="D20" i="8"/>
  <c r="C20" i="8"/>
  <c r="B21" i="8"/>
  <c r="E21" i="8" s="1"/>
  <c r="C20" i="7"/>
  <c r="E20" i="7" s="1"/>
  <c r="B21" i="7"/>
  <c r="D21" i="7" s="1"/>
  <c r="F20" i="7"/>
  <c r="L75" i="6"/>
  <c r="J75" i="6"/>
  <c r="N75" i="6"/>
  <c r="F75" i="6"/>
  <c r="D75" i="6"/>
  <c r="K18" i="6"/>
  <c r="E18" i="6"/>
  <c r="M18" i="6"/>
  <c r="F18" i="6"/>
  <c r="N18" i="6"/>
  <c r="G18" i="6"/>
  <c r="R18" i="6"/>
  <c r="H18" i="6"/>
  <c r="S18" i="6"/>
  <c r="I18" i="6"/>
  <c r="J18" i="6"/>
  <c r="L18" i="6"/>
  <c r="O18" i="6"/>
  <c r="D18" i="6"/>
  <c r="Q18" i="6"/>
  <c r="C18" i="6"/>
  <c r="P18" i="6"/>
  <c r="O76" i="6" s="1"/>
  <c r="Q75" i="6"/>
  <c r="G75" i="6"/>
  <c r="I74" i="4"/>
  <c r="F74" i="4"/>
  <c r="P74" i="4"/>
  <c r="H74" i="4"/>
  <c r="B19" i="6"/>
  <c r="T4" i="6"/>
  <c r="T18" i="6" s="1"/>
  <c r="L74" i="4"/>
  <c r="N74" i="4"/>
  <c r="G17" i="4"/>
  <c r="O17" i="4"/>
  <c r="I17" i="4"/>
  <c r="Q17" i="4"/>
  <c r="J17" i="4"/>
  <c r="L17" i="4"/>
  <c r="N17" i="4"/>
  <c r="D17" i="4"/>
  <c r="P17" i="4"/>
  <c r="E17" i="4"/>
  <c r="F17" i="4"/>
  <c r="K17" i="4"/>
  <c r="M17" i="4"/>
  <c r="H17" i="4"/>
  <c r="C17" i="4"/>
  <c r="B18" i="4"/>
  <c r="B26" i="5"/>
  <c r="C25" i="5"/>
  <c r="D25" i="5"/>
  <c r="F25" i="5"/>
  <c r="G74" i="4"/>
  <c r="K74" i="4"/>
  <c r="R4" i="4"/>
  <c r="Q5" i="4"/>
  <c r="P63" i="4" s="1"/>
  <c r="Q6" i="4"/>
  <c r="P64" i="4" s="1"/>
  <c r="Q7" i="4"/>
  <c r="P65" i="4" s="1"/>
  <c r="Q8" i="4"/>
  <c r="P66" i="4" s="1"/>
  <c r="Q9" i="4"/>
  <c r="P67" i="4" s="1"/>
  <c r="Q10" i="4"/>
  <c r="P68" i="4" s="1"/>
  <c r="Q11" i="4"/>
  <c r="P69" i="4" s="1"/>
  <c r="Q12" i="4"/>
  <c r="P70" i="4" s="1"/>
  <c r="Q13" i="4"/>
  <c r="P71" i="4" s="1"/>
  <c r="Q14" i="4"/>
  <c r="P72" i="4" s="1"/>
  <c r="Q15" i="4"/>
  <c r="P73" i="4" s="1"/>
  <c r="M74" i="4"/>
  <c r="C74" i="4"/>
  <c r="P62" i="4"/>
  <c r="J74" i="4"/>
  <c r="E74" i="4"/>
  <c r="K76" i="6" l="1"/>
  <c r="I76" i="6"/>
  <c r="T5" i="6"/>
  <c r="S63" i="6" s="1"/>
  <c r="T6" i="6"/>
  <c r="S64" i="6" s="1"/>
  <c r="T7" i="6"/>
  <c r="S65" i="6" s="1"/>
  <c r="T8" i="6"/>
  <c r="S66" i="6" s="1"/>
  <c r="T9" i="6"/>
  <c r="S67" i="6" s="1"/>
  <c r="T10" i="6"/>
  <c r="S68" i="6" s="1"/>
  <c r="T11" i="6"/>
  <c r="S69" i="6" s="1"/>
  <c r="T12" i="6"/>
  <c r="S70" i="6" s="1"/>
  <c r="T13" i="6"/>
  <c r="S71" i="6" s="1"/>
  <c r="T14" i="6"/>
  <c r="S72" i="6" s="1"/>
  <c r="T15" i="6"/>
  <c r="S73" i="6" s="1"/>
  <c r="T16" i="6"/>
  <c r="S74" i="6" s="1"/>
  <c r="T17" i="6"/>
  <c r="S75" i="6" s="1"/>
  <c r="E76" i="6"/>
  <c r="N76" i="6"/>
  <c r="G75" i="4"/>
  <c r="F20" i="8"/>
  <c r="I20" i="8" s="1"/>
  <c r="G20" i="8"/>
  <c r="R76" i="6"/>
  <c r="H76" i="6"/>
  <c r="H20" i="8"/>
  <c r="O75" i="4"/>
  <c r="P76" i="6"/>
  <c r="B22" i="8"/>
  <c r="E22" i="8" s="1"/>
  <c r="C21" i="8"/>
  <c r="D21" i="8"/>
  <c r="F76" i="6"/>
  <c r="M76" i="6"/>
  <c r="G76" i="6"/>
  <c r="E19" i="6"/>
  <c r="M19" i="6"/>
  <c r="F19" i="6"/>
  <c r="N19" i="6"/>
  <c r="G19" i="6"/>
  <c r="O19" i="6"/>
  <c r="H19" i="6"/>
  <c r="P19" i="6"/>
  <c r="I19" i="6"/>
  <c r="Q19" i="6"/>
  <c r="J19" i="6"/>
  <c r="R19" i="6"/>
  <c r="D19" i="6"/>
  <c r="L19" i="6"/>
  <c r="T19" i="6"/>
  <c r="K19" i="6"/>
  <c r="S19" i="6"/>
  <c r="C19" i="6"/>
  <c r="S76" i="6"/>
  <c r="L76" i="6"/>
  <c r="C76" i="6"/>
  <c r="D76" i="6"/>
  <c r="J76" i="6"/>
  <c r="D75" i="4"/>
  <c r="B22" i="7"/>
  <c r="D22" i="7" s="1"/>
  <c r="F21" i="7"/>
  <c r="C21" i="7"/>
  <c r="E21" i="7" s="1"/>
  <c r="Q76" i="6"/>
  <c r="M75" i="4"/>
  <c r="U4" i="6"/>
  <c r="U19" i="6" s="1"/>
  <c r="J75" i="4"/>
  <c r="S62" i="6"/>
  <c r="H75" i="4"/>
  <c r="B20" i="6"/>
  <c r="L75" i="4"/>
  <c r="S4" i="4"/>
  <c r="R62" i="4"/>
  <c r="R5" i="4"/>
  <c r="Q63" i="4" s="1"/>
  <c r="R6" i="4"/>
  <c r="Q64" i="4" s="1"/>
  <c r="R7" i="4"/>
  <c r="Q65" i="4" s="1"/>
  <c r="R8" i="4"/>
  <c r="Q66" i="4" s="1"/>
  <c r="R9" i="4"/>
  <c r="Q67" i="4" s="1"/>
  <c r="R10" i="4"/>
  <c r="Q68" i="4" s="1"/>
  <c r="R11" i="4"/>
  <c r="Q69" i="4" s="1"/>
  <c r="R12" i="4"/>
  <c r="Q70" i="4" s="1"/>
  <c r="R13" i="4"/>
  <c r="Q71" i="4" s="1"/>
  <c r="R14" i="4"/>
  <c r="Q72" i="4" s="1"/>
  <c r="R15" i="4"/>
  <c r="Q73" i="4" s="1"/>
  <c r="R16" i="4"/>
  <c r="Q74" i="4" s="1"/>
  <c r="J18" i="4"/>
  <c r="R18" i="4"/>
  <c r="D18" i="4"/>
  <c r="L18" i="4"/>
  <c r="E18" i="4"/>
  <c r="O18" i="4"/>
  <c r="G18" i="4"/>
  <c r="Q18" i="4"/>
  <c r="H18" i="4"/>
  <c r="S18" i="4"/>
  <c r="I18" i="4"/>
  <c r="F18" i="4"/>
  <c r="K18" i="4"/>
  <c r="P18" i="4"/>
  <c r="O76" i="4" s="1"/>
  <c r="M18" i="4"/>
  <c r="N18" i="4"/>
  <c r="C18" i="4"/>
  <c r="B19" i="4"/>
  <c r="R17" i="4"/>
  <c r="Q75" i="4" s="1"/>
  <c r="I75" i="4"/>
  <c r="Q62" i="4"/>
  <c r="E75" i="4"/>
  <c r="B27" i="5"/>
  <c r="D26" i="5"/>
  <c r="F26" i="5"/>
  <c r="C26" i="5"/>
  <c r="E25" i="5"/>
  <c r="N75" i="4"/>
  <c r="C75" i="4"/>
  <c r="K75" i="4"/>
  <c r="P75" i="4"/>
  <c r="F75" i="4"/>
  <c r="U5" i="6" l="1"/>
  <c r="T63" i="6" s="1"/>
  <c r="U6" i="6"/>
  <c r="T64" i="6" s="1"/>
  <c r="U7" i="6"/>
  <c r="T65" i="6" s="1"/>
  <c r="U8" i="6"/>
  <c r="T66" i="6" s="1"/>
  <c r="U9" i="6"/>
  <c r="T67" i="6" s="1"/>
  <c r="U10" i="6"/>
  <c r="T68" i="6" s="1"/>
  <c r="U11" i="6"/>
  <c r="T69" i="6" s="1"/>
  <c r="U12" i="6"/>
  <c r="T70" i="6" s="1"/>
  <c r="U13" i="6"/>
  <c r="T71" i="6" s="1"/>
  <c r="U14" i="6"/>
  <c r="T72" i="6" s="1"/>
  <c r="U15" i="6"/>
  <c r="T73" i="6" s="1"/>
  <c r="U16" i="6"/>
  <c r="T74" i="6" s="1"/>
  <c r="U17" i="6"/>
  <c r="T75" i="6" s="1"/>
  <c r="U18" i="6"/>
  <c r="T76" i="6" s="1"/>
  <c r="T62" i="6"/>
  <c r="J77" i="6"/>
  <c r="M76" i="4"/>
  <c r="E77" i="6"/>
  <c r="F77" i="6"/>
  <c r="H77" i="6"/>
  <c r="Q77" i="6"/>
  <c r="O77" i="6"/>
  <c r="F21" i="8"/>
  <c r="I21" i="8" s="1"/>
  <c r="I77" i="6"/>
  <c r="K77" i="6"/>
  <c r="C77" i="6"/>
  <c r="G21" i="8"/>
  <c r="H21" i="8"/>
  <c r="M77" i="6"/>
  <c r="G77" i="6"/>
  <c r="C22" i="8"/>
  <c r="B23" i="8"/>
  <c r="E23" i="8" s="1"/>
  <c r="D22" i="8"/>
  <c r="R77" i="6"/>
  <c r="D77" i="6"/>
  <c r="C22" i="7"/>
  <c r="E22" i="7" s="1"/>
  <c r="B23" i="7"/>
  <c r="D23" i="7" s="1"/>
  <c r="F22" i="7"/>
  <c r="N77" i="6"/>
  <c r="J76" i="4"/>
  <c r="P77" i="6"/>
  <c r="H76" i="4"/>
  <c r="S77" i="6"/>
  <c r="T77" i="6"/>
  <c r="H20" i="6"/>
  <c r="P20" i="6"/>
  <c r="I20" i="6"/>
  <c r="Q20" i="6"/>
  <c r="J20" i="6"/>
  <c r="R20" i="6"/>
  <c r="K20" i="6"/>
  <c r="S20" i="6"/>
  <c r="D20" i="6"/>
  <c r="L20" i="6"/>
  <c r="T20" i="6"/>
  <c r="E20" i="6"/>
  <c r="M20" i="6"/>
  <c r="U20" i="6"/>
  <c r="G20" i="6"/>
  <c r="O20" i="6"/>
  <c r="F20" i="6"/>
  <c r="N20" i="6"/>
  <c r="V20" i="6"/>
  <c r="C20" i="6"/>
  <c r="L77" i="6"/>
  <c r="L76" i="4"/>
  <c r="F76" i="4"/>
  <c r="B21" i="6"/>
  <c r="E76" i="4"/>
  <c r="Q76" i="4"/>
  <c r="V4" i="6"/>
  <c r="R76" i="4"/>
  <c r="I76" i="4"/>
  <c r="E26" i="5"/>
  <c r="B28" i="5"/>
  <c r="C27" i="5"/>
  <c r="F27" i="5"/>
  <c r="D27" i="5"/>
  <c r="K76" i="4"/>
  <c r="E19" i="4"/>
  <c r="M19" i="4"/>
  <c r="G19" i="4"/>
  <c r="O19" i="4"/>
  <c r="D19" i="4"/>
  <c r="P19" i="4"/>
  <c r="H19" i="4"/>
  <c r="R19" i="4"/>
  <c r="I19" i="4"/>
  <c r="S19" i="4"/>
  <c r="J19" i="4"/>
  <c r="K19" i="4"/>
  <c r="N19" i="4"/>
  <c r="Q19" i="4"/>
  <c r="F19" i="4"/>
  <c r="L19" i="4"/>
  <c r="C19" i="4"/>
  <c r="B20" i="4"/>
  <c r="N76" i="4"/>
  <c r="C76" i="4"/>
  <c r="G76" i="4"/>
  <c r="D76" i="4"/>
  <c r="P76" i="4"/>
  <c r="T4" i="4"/>
  <c r="S5" i="4"/>
  <c r="R63" i="4" s="1"/>
  <c r="S6" i="4"/>
  <c r="R64" i="4" s="1"/>
  <c r="S7" i="4"/>
  <c r="R65" i="4" s="1"/>
  <c r="S8" i="4"/>
  <c r="R66" i="4" s="1"/>
  <c r="S9" i="4"/>
  <c r="R67" i="4" s="1"/>
  <c r="S10" i="4"/>
  <c r="R68" i="4" s="1"/>
  <c r="S11" i="4"/>
  <c r="R69" i="4" s="1"/>
  <c r="S12" i="4"/>
  <c r="R70" i="4" s="1"/>
  <c r="S13" i="4"/>
  <c r="R71" i="4" s="1"/>
  <c r="S14" i="4"/>
  <c r="R72" i="4" s="1"/>
  <c r="S15" i="4"/>
  <c r="R73" i="4" s="1"/>
  <c r="S16" i="4"/>
  <c r="R74" i="4" s="1"/>
  <c r="S17" i="4"/>
  <c r="R75" i="4" s="1"/>
  <c r="P77" i="4" l="1"/>
  <c r="D78" i="6"/>
  <c r="P78" i="6"/>
  <c r="S78" i="6"/>
  <c r="V5" i="6"/>
  <c r="U63" i="6" s="1"/>
  <c r="V6" i="6"/>
  <c r="U64" i="6" s="1"/>
  <c r="V7" i="6"/>
  <c r="U65" i="6" s="1"/>
  <c r="V8" i="6"/>
  <c r="U66" i="6" s="1"/>
  <c r="V9" i="6"/>
  <c r="U67" i="6" s="1"/>
  <c r="V10" i="6"/>
  <c r="U68" i="6" s="1"/>
  <c r="V11" i="6"/>
  <c r="U69" i="6" s="1"/>
  <c r="V12" i="6"/>
  <c r="U70" i="6" s="1"/>
  <c r="V13" i="6"/>
  <c r="U71" i="6" s="1"/>
  <c r="V14" i="6"/>
  <c r="U72" i="6" s="1"/>
  <c r="V15" i="6"/>
  <c r="U73" i="6" s="1"/>
  <c r="V16" i="6"/>
  <c r="U74" i="6" s="1"/>
  <c r="V17" i="6"/>
  <c r="U75" i="6" s="1"/>
  <c r="V18" i="6"/>
  <c r="U76" i="6" s="1"/>
  <c r="V19" i="6"/>
  <c r="U77" i="6" s="1"/>
  <c r="U62" i="6"/>
  <c r="R78" i="6"/>
  <c r="J78" i="6"/>
  <c r="H78" i="6"/>
  <c r="F78" i="6"/>
  <c r="F22" i="8"/>
  <c r="I22" i="8" s="1"/>
  <c r="H22" i="8"/>
  <c r="K78" i="6"/>
  <c r="T78" i="6"/>
  <c r="N78" i="6"/>
  <c r="G22" i="8"/>
  <c r="C23" i="8"/>
  <c r="B24" i="8"/>
  <c r="E24" i="8" s="1"/>
  <c r="D23" i="8"/>
  <c r="L78" i="6"/>
  <c r="M78" i="6"/>
  <c r="Q77" i="4"/>
  <c r="G77" i="4"/>
  <c r="C78" i="6"/>
  <c r="O78" i="6"/>
  <c r="B24" i="7"/>
  <c r="D24" i="7" s="1"/>
  <c r="F23" i="7"/>
  <c r="C23" i="7"/>
  <c r="E23" i="7" s="1"/>
  <c r="U78" i="6"/>
  <c r="G78" i="6"/>
  <c r="E78" i="6"/>
  <c r="Q78" i="6"/>
  <c r="J77" i="4"/>
  <c r="K21" i="6"/>
  <c r="S21" i="6"/>
  <c r="D21" i="6"/>
  <c r="L21" i="6"/>
  <c r="T21" i="6"/>
  <c r="E21" i="6"/>
  <c r="M21" i="6"/>
  <c r="U21" i="6"/>
  <c r="F21" i="6"/>
  <c r="N21" i="6"/>
  <c r="V21" i="6"/>
  <c r="G21" i="6"/>
  <c r="O21" i="6"/>
  <c r="H21" i="6"/>
  <c r="P21" i="6"/>
  <c r="J21" i="6"/>
  <c r="R21" i="6"/>
  <c r="Q79" i="6" s="1"/>
  <c r="Q21" i="6"/>
  <c r="I21" i="6"/>
  <c r="C21" i="6"/>
  <c r="I78" i="6"/>
  <c r="I77" i="4"/>
  <c r="F77" i="4"/>
  <c r="R77" i="4"/>
  <c r="B22" i="6"/>
  <c r="E27" i="5"/>
  <c r="N77" i="4"/>
  <c r="E77" i="4"/>
  <c r="W4" i="6"/>
  <c r="W21" i="6" s="1"/>
  <c r="F20" i="4"/>
  <c r="N20" i="4"/>
  <c r="H20" i="4"/>
  <c r="P20" i="4"/>
  <c r="I20" i="4"/>
  <c r="Q20" i="4"/>
  <c r="J20" i="4"/>
  <c r="R20" i="4"/>
  <c r="K20" i="4"/>
  <c r="M20" i="4"/>
  <c r="O20" i="4"/>
  <c r="S20" i="4"/>
  <c r="D20" i="4"/>
  <c r="E20" i="4"/>
  <c r="G20" i="4"/>
  <c r="L20" i="4"/>
  <c r="T20" i="4"/>
  <c r="C20" i="4"/>
  <c r="B21" i="4"/>
  <c r="K77" i="4"/>
  <c r="U4" i="4"/>
  <c r="U20" i="4" s="1"/>
  <c r="T62" i="4"/>
  <c r="T5" i="4"/>
  <c r="S63" i="4" s="1"/>
  <c r="T6" i="4"/>
  <c r="S64" i="4" s="1"/>
  <c r="T7" i="4"/>
  <c r="S65" i="4" s="1"/>
  <c r="T8" i="4"/>
  <c r="S66" i="4" s="1"/>
  <c r="T9" i="4"/>
  <c r="S67" i="4" s="1"/>
  <c r="T10" i="4"/>
  <c r="S68" i="4" s="1"/>
  <c r="T11" i="4"/>
  <c r="S69" i="4" s="1"/>
  <c r="T12" i="4"/>
  <c r="S70" i="4" s="1"/>
  <c r="T13" i="4"/>
  <c r="S71" i="4" s="1"/>
  <c r="T14" i="4"/>
  <c r="S72" i="4" s="1"/>
  <c r="T15" i="4"/>
  <c r="S73" i="4" s="1"/>
  <c r="T16" i="4"/>
  <c r="S74" i="4" s="1"/>
  <c r="T17" i="4"/>
  <c r="S75" i="4" s="1"/>
  <c r="T18" i="4"/>
  <c r="S76" i="4" s="1"/>
  <c r="C77" i="4"/>
  <c r="H77" i="4"/>
  <c r="B29" i="5"/>
  <c r="F28" i="5"/>
  <c r="C28" i="5"/>
  <c r="D28" i="5"/>
  <c r="M77" i="4"/>
  <c r="T19" i="4"/>
  <c r="S77" i="4" s="1"/>
  <c r="L77" i="4"/>
  <c r="S62" i="4"/>
  <c r="O77" i="4"/>
  <c r="D77" i="4"/>
  <c r="N79" i="6" l="1"/>
  <c r="F79" i="6"/>
  <c r="W5" i="6"/>
  <c r="V63" i="6" s="1"/>
  <c r="W6" i="6"/>
  <c r="V64" i="6" s="1"/>
  <c r="W7" i="6"/>
  <c r="V65" i="6" s="1"/>
  <c r="W8" i="6"/>
  <c r="V66" i="6" s="1"/>
  <c r="W9" i="6"/>
  <c r="V67" i="6" s="1"/>
  <c r="W10" i="6"/>
  <c r="V68" i="6" s="1"/>
  <c r="W11" i="6"/>
  <c r="V69" i="6" s="1"/>
  <c r="W12" i="6"/>
  <c r="V70" i="6" s="1"/>
  <c r="W13" i="6"/>
  <c r="V71" i="6" s="1"/>
  <c r="W14" i="6"/>
  <c r="V72" i="6" s="1"/>
  <c r="W15" i="6"/>
  <c r="V73" i="6" s="1"/>
  <c r="W16" i="6"/>
  <c r="V74" i="6" s="1"/>
  <c r="W17" i="6"/>
  <c r="V75" i="6" s="1"/>
  <c r="W18" i="6"/>
  <c r="V76" i="6" s="1"/>
  <c r="W19" i="6"/>
  <c r="V77" i="6" s="1"/>
  <c r="W20" i="6"/>
  <c r="V78" i="6" s="1"/>
  <c r="H79" i="6"/>
  <c r="L79" i="6"/>
  <c r="P78" i="4"/>
  <c r="M79" i="6"/>
  <c r="G23" i="8"/>
  <c r="F23" i="8"/>
  <c r="I23" i="8" s="1"/>
  <c r="E79" i="6"/>
  <c r="S78" i="4"/>
  <c r="H23" i="8"/>
  <c r="G79" i="6"/>
  <c r="D79" i="6"/>
  <c r="U79" i="6"/>
  <c r="J78" i="4"/>
  <c r="S79" i="6"/>
  <c r="D24" i="8"/>
  <c r="C24" i="8"/>
  <c r="B25" i="8"/>
  <c r="E25" i="8" s="1"/>
  <c r="N78" i="4"/>
  <c r="I79" i="6"/>
  <c r="P79" i="6"/>
  <c r="V79" i="6"/>
  <c r="C24" i="7"/>
  <c r="B25" i="7"/>
  <c r="D25" i="7" s="1"/>
  <c r="F24" i="7"/>
  <c r="R79" i="6"/>
  <c r="J79" i="6"/>
  <c r="O79" i="6"/>
  <c r="T79" i="6"/>
  <c r="K79" i="6"/>
  <c r="F22" i="6"/>
  <c r="N22" i="6"/>
  <c r="V22" i="6"/>
  <c r="G22" i="6"/>
  <c r="I22" i="6"/>
  <c r="Q22" i="6"/>
  <c r="E22" i="6"/>
  <c r="M22" i="6"/>
  <c r="U22" i="6"/>
  <c r="R22" i="6"/>
  <c r="D22" i="6"/>
  <c r="S22" i="6"/>
  <c r="H22" i="6"/>
  <c r="T22" i="6"/>
  <c r="J22" i="6"/>
  <c r="W22" i="6"/>
  <c r="L22" i="6"/>
  <c r="O22" i="6"/>
  <c r="N80" i="6" s="1"/>
  <c r="K22" i="6"/>
  <c r="C22" i="6"/>
  <c r="X22" i="6"/>
  <c r="P22" i="6"/>
  <c r="C79" i="6"/>
  <c r="F78" i="4"/>
  <c r="V62" i="6"/>
  <c r="B23" i="6"/>
  <c r="W62" i="6"/>
  <c r="X4" i="6"/>
  <c r="K78" i="4"/>
  <c r="T78" i="4"/>
  <c r="G78" i="4"/>
  <c r="E28" i="5"/>
  <c r="I21" i="4"/>
  <c r="Q21" i="4"/>
  <c r="K21" i="4"/>
  <c r="S21" i="4"/>
  <c r="D21" i="4"/>
  <c r="L21" i="4"/>
  <c r="T21" i="4"/>
  <c r="E21" i="4"/>
  <c r="M21" i="4"/>
  <c r="U21" i="4"/>
  <c r="F21" i="4"/>
  <c r="V21" i="4"/>
  <c r="H21" i="4"/>
  <c r="J21" i="4"/>
  <c r="N21" i="4"/>
  <c r="G21" i="4"/>
  <c r="O21" i="4"/>
  <c r="P21" i="4"/>
  <c r="R21" i="4"/>
  <c r="C21" i="4"/>
  <c r="B22" i="4"/>
  <c r="H78" i="4"/>
  <c r="L78" i="4"/>
  <c r="Q78" i="4"/>
  <c r="I78" i="4"/>
  <c r="B30" i="5"/>
  <c r="C29" i="5"/>
  <c r="D29" i="5"/>
  <c r="F29" i="5"/>
  <c r="D78" i="4"/>
  <c r="R78" i="4"/>
  <c r="V4" i="4"/>
  <c r="U5" i="4"/>
  <c r="T63" i="4" s="1"/>
  <c r="U6" i="4"/>
  <c r="T64" i="4" s="1"/>
  <c r="U7" i="4"/>
  <c r="T65" i="4" s="1"/>
  <c r="U8" i="4"/>
  <c r="T66" i="4" s="1"/>
  <c r="U9" i="4"/>
  <c r="T67" i="4" s="1"/>
  <c r="U10" i="4"/>
  <c r="T68" i="4" s="1"/>
  <c r="U11" i="4"/>
  <c r="T69" i="4" s="1"/>
  <c r="U12" i="4"/>
  <c r="T70" i="4" s="1"/>
  <c r="U13" i="4"/>
  <c r="T71" i="4" s="1"/>
  <c r="U14" i="4"/>
  <c r="T72" i="4" s="1"/>
  <c r="U15" i="4"/>
  <c r="T73" i="4" s="1"/>
  <c r="U16" i="4"/>
  <c r="T74" i="4" s="1"/>
  <c r="U17" i="4"/>
  <c r="T75" i="4" s="1"/>
  <c r="U18" i="4"/>
  <c r="T76" i="4" s="1"/>
  <c r="U19" i="4"/>
  <c r="T77" i="4" s="1"/>
  <c r="C78" i="4"/>
  <c r="M78" i="4"/>
  <c r="O78" i="4"/>
  <c r="E78" i="4"/>
  <c r="V80" i="6" l="1"/>
  <c r="R80" i="6"/>
  <c r="Q79" i="4"/>
  <c r="J80" i="6"/>
  <c r="X5" i="6"/>
  <c r="W63" i="6" s="1"/>
  <c r="X6" i="6"/>
  <c r="W64" i="6" s="1"/>
  <c r="X7" i="6"/>
  <c r="W65" i="6" s="1"/>
  <c r="X8" i="6"/>
  <c r="W66" i="6" s="1"/>
  <c r="X9" i="6"/>
  <c r="W67" i="6" s="1"/>
  <c r="X10" i="6"/>
  <c r="W68" i="6" s="1"/>
  <c r="X11" i="6"/>
  <c r="W69" i="6" s="1"/>
  <c r="X12" i="6"/>
  <c r="W70" i="6" s="1"/>
  <c r="X13" i="6"/>
  <c r="W71" i="6" s="1"/>
  <c r="X14" i="6"/>
  <c r="W72" i="6" s="1"/>
  <c r="X15" i="6"/>
  <c r="W73" i="6" s="1"/>
  <c r="X16" i="6"/>
  <c r="W74" i="6" s="1"/>
  <c r="X17" i="6"/>
  <c r="W75" i="6" s="1"/>
  <c r="X18" i="6"/>
  <c r="W76" i="6" s="1"/>
  <c r="X19" i="6"/>
  <c r="W77" i="6" s="1"/>
  <c r="X20" i="6"/>
  <c r="W78" i="6" s="1"/>
  <c r="X21" i="6"/>
  <c r="W79" i="6" s="1"/>
  <c r="G80" i="6"/>
  <c r="U79" i="4"/>
  <c r="G24" i="8"/>
  <c r="C79" i="4"/>
  <c r="T80" i="6"/>
  <c r="H80" i="6"/>
  <c r="E80" i="6"/>
  <c r="F24" i="8"/>
  <c r="I24" i="8" s="1"/>
  <c r="H24" i="8"/>
  <c r="F79" i="4"/>
  <c r="L80" i="6"/>
  <c r="D25" i="8"/>
  <c r="C25" i="8"/>
  <c r="B26" i="8"/>
  <c r="E26" i="8" s="1"/>
  <c r="I79" i="4"/>
  <c r="I80" i="6"/>
  <c r="U80" i="6"/>
  <c r="C80" i="6"/>
  <c r="P80" i="6"/>
  <c r="M80" i="6"/>
  <c r="B26" i="7"/>
  <c r="D26" i="7" s="1"/>
  <c r="F25" i="7"/>
  <c r="C25" i="7"/>
  <c r="E25" i="7" s="1"/>
  <c r="E29" i="5"/>
  <c r="F80" i="6"/>
  <c r="E24" i="7"/>
  <c r="S80" i="6"/>
  <c r="D80" i="6"/>
  <c r="I23" i="6"/>
  <c r="Q23" i="6"/>
  <c r="Y23" i="6"/>
  <c r="D23" i="6"/>
  <c r="L23" i="6"/>
  <c r="T23" i="6"/>
  <c r="H23" i="6"/>
  <c r="P23" i="6"/>
  <c r="O23" i="6"/>
  <c r="E23" i="6"/>
  <c r="D81" i="6" s="1"/>
  <c r="R23" i="6"/>
  <c r="F23" i="6"/>
  <c r="S23" i="6"/>
  <c r="G23" i="6"/>
  <c r="U23" i="6"/>
  <c r="K23" i="6"/>
  <c r="W23" i="6"/>
  <c r="M23" i="6"/>
  <c r="L81" i="6" s="1"/>
  <c r="X23" i="6"/>
  <c r="J23" i="6"/>
  <c r="I81" i="6" s="1"/>
  <c r="N23" i="6"/>
  <c r="C23" i="6"/>
  <c r="V23" i="6"/>
  <c r="U81" i="6" s="1"/>
  <c r="O80" i="6"/>
  <c r="K80" i="6"/>
  <c r="Q80" i="6"/>
  <c r="N79" i="4"/>
  <c r="L79" i="4"/>
  <c r="W80" i="6"/>
  <c r="R79" i="4"/>
  <c r="E79" i="4"/>
  <c r="H79" i="4"/>
  <c r="Y4" i="6"/>
  <c r="B24" i="6"/>
  <c r="S79" i="4"/>
  <c r="J79" i="4"/>
  <c r="D22" i="4"/>
  <c r="L22" i="4"/>
  <c r="T22" i="4"/>
  <c r="F22" i="4"/>
  <c r="N22" i="4"/>
  <c r="V22" i="4"/>
  <c r="G22" i="4"/>
  <c r="H22" i="4"/>
  <c r="R22" i="4"/>
  <c r="J22" i="4"/>
  <c r="U22" i="4"/>
  <c r="K22" i="4"/>
  <c r="W22" i="4"/>
  <c r="M22" i="4"/>
  <c r="E22" i="4"/>
  <c r="I22" i="4"/>
  <c r="O22" i="4"/>
  <c r="P22" i="4"/>
  <c r="Q22" i="4"/>
  <c r="S22" i="4"/>
  <c r="C22" i="4"/>
  <c r="B23" i="4"/>
  <c r="B31" i="5"/>
  <c r="F30" i="5"/>
  <c r="D30" i="5"/>
  <c r="C30" i="5"/>
  <c r="T79" i="4"/>
  <c r="K79" i="4"/>
  <c r="W4" i="4"/>
  <c r="V62" i="4"/>
  <c r="V5" i="4"/>
  <c r="U63" i="4" s="1"/>
  <c r="V6" i="4"/>
  <c r="U64" i="4" s="1"/>
  <c r="V7" i="4"/>
  <c r="U65" i="4" s="1"/>
  <c r="V8" i="4"/>
  <c r="U66" i="4" s="1"/>
  <c r="V9" i="4"/>
  <c r="U67" i="4" s="1"/>
  <c r="V10" i="4"/>
  <c r="U68" i="4" s="1"/>
  <c r="V11" i="4"/>
  <c r="U69" i="4" s="1"/>
  <c r="V12" i="4"/>
  <c r="U70" i="4" s="1"/>
  <c r="V13" i="4"/>
  <c r="U71" i="4" s="1"/>
  <c r="V14" i="4"/>
  <c r="U72" i="4" s="1"/>
  <c r="V15" i="4"/>
  <c r="U73" i="4" s="1"/>
  <c r="V16" i="4"/>
  <c r="U74" i="4" s="1"/>
  <c r="V17" i="4"/>
  <c r="U75" i="4" s="1"/>
  <c r="V18" i="4"/>
  <c r="U76" i="4" s="1"/>
  <c r="V19" i="4"/>
  <c r="U77" i="4" s="1"/>
  <c r="V20" i="4"/>
  <c r="U78" i="4" s="1"/>
  <c r="O79" i="4"/>
  <c r="D79" i="4"/>
  <c r="M79" i="4"/>
  <c r="G79" i="4"/>
  <c r="P79" i="4"/>
  <c r="U62" i="4"/>
  <c r="O81" i="6" l="1"/>
  <c r="Y5" i="6"/>
  <c r="X63" i="6" s="1"/>
  <c r="Y6" i="6"/>
  <c r="X64" i="6" s="1"/>
  <c r="Y7" i="6"/>
  <c r="X65" i="6" s="1"/>
  <c r="Y8" i="6"/>
  <c r="X66" i="6" s="1"/>
  <c r="Y9" i="6"/>
  <c r="X67" i="6" s="1"/>
  <c r="Y10" i="6"/>
  <c r="X68" i="6" s="1"/>
  <c r="Y11" i="6"/>
  <c r="X69" i="6" s="1"/>
  <c r="Y12" i="6"/>
  <c r="X70" i="6" s="1"/>
  <c r="Y13" i="6"/>
  <c r="X71" i="6" s="1"/>
  <c r="Y14" i="6"/>
  <c r="X72" i="6" s="1"/>
  <c r="Y15" i="6"/>
  <c r="X73" i="6" s="1"/>
  <c r="Y16" i="6"/>
  <c r="X74" i="6" s="1"/>
  <c r="Y17" i="6"/>
  <c r="X75" i="6" s="1"/>
  <c r="Y18" i="6"/>
  <c r="X76" i="6" s="1"/>
  <c r="Y19" i="6"/>
  <c r="X77" i="6" s="1"/>
  <c r="Y20" i="6"/>
  <c r="X78" i="6" s="1"/>
  <c r="Y21" i="6"/>
  <c r="X79" i="6" s="1"/>
  <c r="Y22" i="6"/>
  <c r="X80" i="6" s="1"/>
  <c r="J81" i="6"/>
  <c r="H80" i="4"/>
  <c r="F25" i="8"/>
  <c r="I25" i="8" s="1"/>
  <c r="H25" i="8"/>
  <c r="R81" i="6"/>
  <c r="G25" i="8"/>
  <c r="D26" i="8"/>
  <c r="C26" i="8"/>
  <c r="B27" i="8"/>
  <c r="E27" i="8" s="1"/>
  <c r="N80" i="4"/>
  <c r="G80" i="4"/>
  <c r="F81" i="6"/>
  <c r="L80" i="4"/>
  <c r="M81" i="6"/>
  <c r="Q81" i="6"/>
  <c r="V81" i="6"/>
  <c r="G81" i="6"/>
  <c r="X81" i="6"/>
  <c r="C26" i="7"/>
  <c r="E26" i="7" s="1"/>
  <c r="B27" i="7"/>
  <c r="D27" i="7" s="1"/>
  <c r="F26" i="7"/>
  <c r="J24" i="6"/>
  <c r="R24" i="6"/>
  <c r="K24" i="6"/>
  <c r="S24" i="6"/>
  <c r="D24" i="6"/>
  <c r="L24" i="6"/>
  <c r="T24" i="6"/>
  <c r="E24" i="6"/>
  <c r="M24" i="6"/>
  <c r="U24" i="6"/>
  <c r="G24" i="6"/>
  <c r="O24" i="6"/>
  <c r="W24" i="6"/>
  <c r="H24" i="6"/>
  <c r="P24" i="6"/>
  <c r="X24" i="6"/>
  <c r="I24" i="6"/>
  <c r="N24" i="6"/>
  <c r="Y24" i="6"/>
  <c r="Q24" i="6"/>
  <c r="P82" i="6" s="1"/>
  <c r="V24" i="6"/>
  <c r="F24" i="6"/>
  <c r="C24" i="6"/>
  <c r="P81" i="6"/>
  <c r="S81" i="6"/>
  <c r="H81" i="6"/>
  <c r="E80" i="4"/>
  <c r="W81" i="6"/>
  <c r="E81" i="6"/>
  <c r="K81" i="6"/>
  <c r="C81" i="6"/>
  <c r="T81" i="6"/>
  <c r="N81" i="6"/>
  <c r="Z4" i="6"/>
  <c r="Z24" i="6" s="1"/>
  <c r="V80" i="4"/>
  <c r="J80" i="4"/>
  <c r="X62" i="6"/>
  <c r="P80" i="4"/>
  <c r="S80" i="4"/>
  <c r="B25" i="6"/>
  <c r="X4" i="4"/>
  <c r="W62" i="4"/>
  <c r="W5" i="4"/>
  <c r="V63" i="4" s="1"/>
  <c r="W6" i="4"/>
  <c r="V64" i="4" s="1"/>
  <c r="W7" i="4"/>
  <c r="V65" i="4" s="1"/>
  <c r="W8" i="4"/>
  <c r="V66" i="4" s="1"/>
  <c r="W9" i="4"/>
  <c r="V67" i="4" s="1"/>
  <c r="W10" i="4"/>
  <c r="V68" i="4" s="1"/>
  <c r="W11" i="4"/>
  <c r="V69" i="4" s="1"/>
  <c r="W12" i="4"/>
  <c r="V70" i="4" s="1"/>
  <c r="W13" i="4"/>
  <c r="V71" i="4" s="1"/>
  <c r="W14" i="4"/>
  <c r="V72" i="4" s="1"/>
  <c r="W15" i="4"/>
  <c r="V73" i="4" s="1"/>
  <c r="W16" i="4"/>
  <c r="V74" i="4" s="1"/>
  <c r="W17" i="4"/>
  <c r="W18" i="4"/>
  <c r="V76" i="4" s="1"/>
  <c r="W19" i="4"/>
  <c r="V77" i="4" s="1"/>
  <c r="W20" i="4"/>
  <c r="V78" i="4" s="1"/>
  <c r="W21" i="4"/>
  <c r="V79" i="4" s="1"/>
  <c r="T80" i="4"/>
  <c r="I80" i="4"/>
  <c r="O80" i="4"/>
  <c r="D80" i="4"/>
  <c r="E30" i="5"/>
  <c r="U80" i="4"/>
  <c r="K80" i="4"/>
  <c r="Q80" i="4"/>
  <c r="M80" i="4"/>
  <c r="C80" i="4"/>
  <c r="B32" i="5"/>
  <c r="C31" i="5"/>
  <c r="F31" i="5"/>
  <c r="D31" i="5"/>
  <c r="R80" i="4"/>
  <c r="G23" i="4"/>
  <c r="O23" i="4"/>
  <c r="W23" i="4"/>
  <c r="I23" i="4"/>
  <c r="Q23" i="4"/>
  <c r="H23" i="4"/>
  <c r="S23" i="4"/>
  <c r="K23" i="4"/>
  <c r="U23" i="4"/>
  <c r="L23" i="4"/>
  <c r="V23" i="4"/>
  <c r="M23" i="4"/>
  <c r="X23" i="4"/>
  <c r="R23" i="4"/>
  <c r="T23" i="4"/>
  <c r="D23" i="4"/>
  <c r="E23" i="4"/>
  <c r="F23" i="4"/>
  <c r="J23" i="4"/>
  <c r="N23" i="4"/>
  <c r="P23" i="4"/>
  <c r="O81" i="4" s="1"/>
  <c r="C23" i="4"/>
  <c r="B24" i="4"/>
  <c r="F80" i="4"/>
  <c r="G82" i="6" l="1"/>
  <c r="Y62" i="6"/>
  <c r="Z5" i="6"/>
  <c r="Y63" i="6" s="1"/>
  <c r="Z6" i="6"/>
  <c r="Y64" i="6" s="1"/>
  <c r="Z7" i="6"/>
  <c r="Y65" i="6" s="1"/>
  <c r="Z8" i="6"/>
  <c r="Y66" i="6" s="1"/>
  <c r="Z9" i="6"/>
  <c r="Y67" i="6" s="1"/>
  <c r="Z10" i="6"/>
  <c r="Y68" i="6" s="1"/>
  <c r="Z11" i="6"/>
  <c r="Y69" i="6" s="1"/>
  <c r="Z12" i="6"/>
  <c r="Y70" i="6" s="1"/>
  <c r="Z13" i="6"/>
  <c r="Y71" i="6" s="1"/>
  <c r="Z14" i="6"/>
  <c r="Y72" i="6" s="1"/>
  <c r="Z15" i="6"/>
  <c r="Y73" i="6" s="1"/>
  <c r="Z16" i="6"/>
  <c r="Y74" i="6" s="1"/>
  <c r="Z17" i="6"/>
  <c r="Y75" i="6" s="1"/>
  <c r="Z18" i="6"/>
  <c r="Y76" i="6" s="1"/>
  <c r="Z19" i="6"/>
  <c r="Y77" i="6" s="1"/>
  <c r="Z20" i="6"/>
  <c r="Y78" i="6" s="1"/>
  <c r="Z21" i="6"/>
  <c r="Y79" i="6" s="1"/>
  <c r="Z22" i="6"/>
  <c r="Y80" i="6" s="1"/>
  <c r="Z23" i="6"/>
  <c r="Y81" i="6" s="1"/>
  <c r="L82" i="6"/>
  <c r="Q81" i="4"/>
  <c r="F26" i="8"/>
  <c r="I26" i="8" s="1"/>
  <c r="G26" i="8"/>
  <c r="V82" i="6"/>
  <c r="H26" i="8"/>
  <c r="U82" i="6"/>
  <c r="E81" i="4"/>
  <c r="K81" i="4"/>
  <c r="T82" i="6"/>
  <c r="K82" i="6"/>
  <c r="D27" i="8"/>
  <c r="C27" i="8"/>
  <c r="B28" i="8"/>
  <c r="E28" i="8" s="1"/>
  <c r="D81" i="4"/>
  <c r="X82" i="6"/>
  <c r="E82" i="6"/>
  <c r="M82" i="6"/>
  <c r="O82" i="6"/>
  <c r="F82" i="6"/>
  <c r="Y82" i="6"/>
  <c r="H82" i="6"/>
  <c r="I82" i="6"/>
  <c r="E25" i="6"/>
  <c r="M25" i="6"/>
  <c r="U25" i="6"/>
  <c r="F25" i="6"/>
  <c r="N25" i="6"/>
  <c r="M83" i="6" s="1"/>
  <c r="V25" i="6"/>
  <c r="G25" i="6"/>
  <c r="O25" i="6"/>
  <c r="W25" i="6"/>
  <c r="H25" i="6"/>
  <c r="P25" i="6"/>
  <c r="X25" i="6"/>
  <c r="J25" i="6"/>
  <c r="R25" i="6"/>
  <c r="Z25" i="6"/>
  <c r="K25" i="6"/>
  <c r="S25" i="6"/>
  <c r="T25" i="6"/>
  <c r="C25" i="6"/>
  <c r="Y25" i="6"/>
  <c r="D25" i="6"/>
  <c r="I25" i="6"/>
  <c r="H83" i="6" s="1"/>
  <c r="Q25" i="6"/>
  <c r="P83" i="6" s="1"/>
  <c r="L25" i="6"/>
  <c r="R82" i="6"/>
  <c r="Q82" i="6"/>
  <c r="U81" i="4"/>
  <c r="S82" i="6"/>
  <c r="J82" i="6"/>
  <c r="B28" i="7"/>
  <c r="D28" i="7" s="1"/>
  <c r="F27" i="7"/>
  <c r="C27" i="7"/>
  <c r="C82" i="6"/>
  <c r="W82" i="6"/>
  <c r="N82" i="6"/>
  <c r="D82" i="6"/>
  <c r="L81" i="4"/>
  <c r="H81" i="4"/>
  <c r="B26" i="6"/>
  <c r="J81" i="4"/>
  <c r="AA4" i="6"/>
  <c r="S81" i="4"/>
  <c r="T81" i="4"/>
  <c r="B33" i="5"/>
  <c r="D32" i="5"/>
  <c r="C32" i="5"/>
  <c r="F32" i="5"/>
  <c r="V81" i="4"/>
  <c r="M81" i="4"/>
  <c r="N81" i="4"/>
  <c r="P81" i="4"/>
  <c r="F81" i="4"/>
  <c r="V75" i="4"/>
  <c r="J24" i="4"/>
  <c r="R24" i="4"/>
  <c r="D24" i="4"/>
  <c r="L24" i="4"/>
  <c r="T24" i="4"/>
  <c r="H24" i="4"/>
  <c r="S24" i="4"/>
  <c r="K24" i="4"/>
  <c r="V24" i="4"/>
  <c r="M24" i="4"/>
  <c r="W24" i="4"/>
  <c r="N24" i="4"/>
  <c r="X24" i="4"/>
  <c r="G24" i="4"/>
  <c r="I24" i="4"/>
  <c r="O24" i="4"/>
  <c r="P24" i="4"/>
  <c r="Q24" i="4"/>
  <c r="U24" i="4"/>
  <c r="E24" i="4"/>
  <c r="D82" i="4" s="1"/>
  <c r="F24" i="4"/>
  <c r="C24" i="4"/>
  <c r="B25" i="4"/>
  <c r="R81" i="4"/>
  <c r="E31" i="5"/>
  <c r="I81" i="4"/>
  <c r="C81" i="4"/>
  <c r="W81" i="4"/>
  <c r="G81" i="4"/>
  <c r="Y4" i="4"/>
  <c r="X5" i="4"/>
  <c r="W63" i="4" s="1"/>
  <c r="X6" i="4"/>
  <c r="W64" i="4" s="1"/>
  <c r="X7" i="4"/>
  <c r="W65" i="4" s="1"/>
  <c r="X8" i="4"/>
  <c r="W66" i="4" s="1"/>
  <c r="X9" i="4"/>
  <c r="W67" i="4" s="1"/>
  <c r="X10" i="4"/>
  <c r="W68" i="4" s="1"/>
  <c r="X11" i="4"/>
  <c r="W69" i="4" s="1"/>
  <c r="X12" i="4"/>
  <c r="W70" i="4" s="1"/>
  <c r="X13" i="4"/>
  <c r="W71" i="4" s="1"/>
  <c r="X14" i="4"/>
  <c r="W72" i="4" s="1"/>
  <c r="X15" i="4"/>
  <c r="W73" i="4" s="1"/>
  <c r="X16" i="4"/>
  <c r="W74" i="4" s="1"/>
  <c r="X17" i="4"/>
  <c r="W75" i="4" s="1"/>
  <c r="X18" i="4"/>
  <c r="W76" i="4" s="1"/>
  <c r="X19" i="4"/>
  <c r="W77" i="4" s="1"/>
  <c r="X20" i="4"/>
  <c r="X21" i="4"/>
  <c r="W79" i="4" s="1"/>
  <c r="X22" i="4"/>
  <c r="W80" i="4" s="1"/>
  <c r="J83" i="6" l="1"/>
  <c r="AA5" i="6"/>
  <c r="Z63" i="6" s="1"/>
  <c r="AA6" i="6"/>
  <c r="Z64" i="6" s="1"/>
  <c r="AA7" i="6"/>
  <c r="Z65" i="6" s="1"/>
  <c r="AA8" i="6"/>
  <c r="Z66" i="6" s="1"/>
  <c r="AA9" i="6"/>
  <c r="Z67" i="6" s="1"/>
  <c r="AA10" i="6"/>
  <c r="Z68" i="6" s="1"/>
  <c r="AA11" i="6"/>
  <c r="Z69" i="6" s="1"/>
  <c r="AA12" i="6"/>
  <c r="Z70" i="6" s="1"/>
  <c r="AA13" i="6"/>
  <c r="Z71" i="6" s="1"/>
  <c r="AA14" i="6"/>
  <c r="Z72" i="6" s="1"/>
  <c r="AA15" i="6"/>
  <c r="Z73" i="6" s="1"/>
  <c r="AA16" i="6"/>
  <c r="Z74" i="6" s="1"/>
  <c r="AA17" i="6"/>
  <c r="Z75" i="6" s="1"/>
  <c r="AA18" i="6"/>
  <c r="Z76" i="6" s="1"/>
  <c r="AA19" i="6"/>
  <c r="Z77" i="6" s="1"/>
  <c r="AA20" i="6"/>
  <c r="Z78" i="6" s="1"/>
  <c r="AA21" i="6"/>
  <c r="Z79" i="6" s="1"/>
  <c r="AA22" i="6"/>
  <c r="Z80" i="6" s="1"/>
  <c r="AA23" i="6"/>
  <c r="Z81" i="6" s="1"/>
  <c r="AA24" i="6"/>
  <c r="Z82" i="6" s="1"/>
  <c r="AA25" i="6"/>
  <c r="Z83" i="6" s="1"/>
  <c r="S83" i="6"/>
  <c r="O82" i="4"/>
  <c r="G83" i="6"/>
  <c r="F27" i="8"/>
  <c r="I27" i="8" s="1"/>
  <c r="G27" i="8"/>
  <c r="H27" i="8"/>
  <c r="E82" i="4"/>
  <c r="C83" i="6"/>
  <c r="W83" i="6"/>
  <c r="E83" i="6"/>
  <c r="L82" i="4"/>
  <c r="I82" i="4"/>
  <c r="N82" i="4"/>
  <c r="K83" i="6"/>
  <c r="B29" i="8"/>
  <c r="E29" i="8" s="1"/>
  <c r="D28" i="8"/>
  <c r="C28" i="8"/>
  <c r="H28" i="8" s="1"/>
  <c r="H82" i="4"/>
  <c r="V83" i="6"/>
  <c r="D83" i="6"/>
  <c r="C28" i="7"/>
  <c r="E28" i="7" s="1"/>
  <c r="B29" i="7"/>
  <c r="D29" i="7" s="1"/>
  <c r="F28" i="7"/>
  <c r="S82" i="4"/>
  <c r="Y83" i="6"/>
  <c r="O83" i="6"/>
  <c r="F83" i="6"/>
  <c r="Q83" i="6"/>
  <c r="X83" i="6"/>
  <c r="I83" i="6"/>
  <c r="N83" i="6"/>
  <c r="H26" i="6"/>
  <c r="P26" i="6"/>
  <c r="X26" i="6"/>
  <c r="I26" i="6"/>
  <c r="Q26" i="6"/>
  <c r="Y26" i="6"/>
  <c r="J26" i="6"/>
  <c r="R26" i="6"/>
  <c r="Z26" i="6"/>
  <c r="K26" i="6"/>
  <c r="S26" i="6"/>
  <c r="AA26" i="6"/>
  <c r="E26" i="6"/>
  <c r="M26" i="6"/>
  <c r="U26" i="6"/>
  <c r="F26" i="6"/>
  <c r="N26" i="6"/>
  <c r="V26" i="6"/>
  <c r="D26" i="6"/>
  <c r="C26" i="6"/>
  <c r="O26" i="6"/>
  <c r="G26" i="6"/>
  <c r="L26" i="6"/>
  <c r="T26" i="6"/>
  <c r="S84" i="6" s="1"/>
  <c r="AB26" i="6"/>
  <c r="W26" i="6"/>
  <c r="R83" i="6"/>
  <c r="T83" i="6"/>
  <c r="E27" i="7"/>
  <c r="U83" i="6"/>
  <c r="L83" i="6"/>
  <c r="K82" i="4"/>
  <c r="V82" i="4"/>
  <c r="AB4" i="6"/>
  <c r="Z62" i="6"/>
  <c r="B27" i="6"/>
  <c r="Q82" i="4"/>
  <c r="E25" i="4"/>
  <c r="M25" i="4"/>
  <c r="U25" i="4"/>
  <c r="G25" i="4"/>
  <c r="O25" i="4"/>
  <c r="I25" i="4"/>
  <c r="S25" i="4"/>
  <c r="K25" i="4"/>
  <c r="V25" i="4"/>
  <c r="L25" i="4"/>
  <c r="W25" i="4"/>
  <c r="N25" i="4"/>
  <c r="M83" i="4" s="1"/>
  <c r="X25" i="4"/>
  <c r="R25" i="4"/>
  <c r="T25" i="4"/>
  <c r="S83" i="4" s="1"/>
  <c r="D25" i="4"/>
  <c r="Y25" i="4"/>
  <c r="F25" i="4"/>
  <c r="Z25" i="4"/>
  <c r="H25" i="4"/>
  <c r="J25" i="4"/>
  <c r="C25" i="4"/>
  <c r="P25" i="4"/>
  <c r="Q25" i="4"/>
  <c r="B26" i="4"/>
  <c r="R82" i="4"/>
  <c r="C82" i="4"/>
  <c r="W78" i="4"/>
  <c r="T82" i="4"/>
  <c r="W82" i="4"/>
  <c r="G82" i="4"/>
  <c r="X62" i="4"/>
  <c r="M82" i="4"/>
  <c r="E32" i="5"/>
  <c r="P82" i="4"/>
  <c r="U82" i="4"/>
  <c r="B34" i="5"/>
  <c r="C33" i="5"/>
  <c r="F33" i="5"/>
  <c r="D33" i="5"/>
  <c r="J82" i="4"/>
  <c r="Z4" i="4"/>
  <c r="Y62" i="4"/>
  <c r="Y5" i="4"/>
  <c r="X63" i="4" s="1"/>
  <c r="Y6" i="4"/>
  <c r="X64" i="4" s="1"/>
  <c r="Y7" i="4"/>
  <c r="X65" i="4" s="1"/>
  <c r="Y8" i="4"/>
  <c r="X66" i="4" s="1"/>
  <c r="Y9" i="4"/>
  <c r="X67" i="4" s="1"/>
  <c r="Y10" i="4"/>
  <c r="X68" i="4" s="1"/>
  <c r="Y11" i="4"/>
  <c r="X69" i="4" s="1"/>
  <c r="Y12" i="4"/>
  <c r="X70" i="4" s="1"/>
  <c r="Y13" i="4"/>
  <c r="X71" i="4" s="1"/>
  <c r="Y14" i="4"/>
  <c r="X72" i="4" s="1"/>
  <c r="Y15" i="4"/>
  <c r="X73" i="4" s="1"/>
  <c r="Y16" i="4"/>
  <c r="X74" i="4" s="1"/>
  <c r="Y17" i="4"/>
  <c r="X75" i="4" s="1"/>
  <c r="Y18" i="4"/>
  <c r="X76" i="4" s="1"/>
  <c r="Y19" i="4"/>
  <c r="X77" i="4" s="1"/>
  <c r="Y20" i="4"/>
  <c r="X78" i="4" s="1"/>
  <c r="Y21" i="4"/>
  <c r="X79" i="4" s="1"/>
  <c r="Y22" i="4"/>
  <c r="X80" i="4" s="1"/>
  <c r="Y23" i="4"/>
  <c r="X81" i="4" s="1"/>
  <c r="Y24" i="4"/>
  <c r="X82" i="4" s="1"/>
  <c r="F82" i="4"/>
  <c r="Y83" i="4" l="1"/>
  <c r="J84" i="6"/>
  <c r="H84" i="6"/>
  <c r="AB5" i="6"/>
  <c r="AA63" i="6" s="1"/>
  <c r="AB6" i="6"/>
  <c r="AA64" i="6" s="1"/>
  <c r="AB7" i="6"/>
  <c r="AA65" i="6" s="1"/>
  <c r="AB8" i="6"/>
  <c r="AA66" i="6" s="1"/>
  <c r="AB9" i="6"/>
  <c r="AA67" i="6" s="1"/>
  <c r="AB10" i="6"/>
  <c r="AA68" i="6" s="1"/>
  <c r="AB11" i="6"/>
  <c r="AA69" i="6" s="1"/>
  <c r="AB12" i="6"/>
  <c r="AA70" i="6" s="1"/>
  <c r="AB13" i="6"/>
  <c r="AA71" i="6" s="1"/>
  <c r="AB14" i="6"/>
  <c r="AA72" i="6" s="1"/>
  <c r="AB15" i="6"/>
  <c r="AA73" i="6" s="1"/>
  <c r="AB16" i="6"/>
  <c r="AA74" i="6" s="1"/>
  <c r="AB17" i="6"/>
  <c r="AA75" i="6" s="1"/>
  <c r="AB18" i="6"/>
  <c r="AA76" i="6" s="1"/>
  <c r="AB19" i="6"/>
  <c r="AA77" i="6" s="1"/>
  <c r="AB20" i="6"/>
  <c r="AA78" i="6" s="1"/>
  <c r="AB21" i="6"/>
  <c r="AA79" i="6" s="1"/>
  <c r="AB22" i="6"/>
  <c r="AA80" i="6" s="1"/>
  <c r="AB23" i="6"/>
  <c r="AA81" i="6" s="1"/>
  <c r="AB24" i="6"/>
  <c r="AA82" i="6" s="1"/>
  <c r="AB25" i="6"/>
  <c r="AA83" i="6" s="1"/>
  <c r="G28" i="8"/>
  <c r="M84" i="6"/>
  <c r="X84" i="6"/>
  <c r="F28" i="8"/>
  <c r="I28" i="8" s="1"/>
  <c r="U84" i="6"/>
  <c r="B30" i="8"/>
  <c r="E30" i="8" s="1"/>
  <c r="C29" i="8"/>
  <c r="D29" i="8"/>
  <c r="T83" i="4"/>
  <c r="E33" i="5"/>
  <c r="Z84" i="6"/>
  <c r="I84" i="6"/>
  <c r="Y84" i="6"/>
  <c r="K84" i="6"/>
  <c r="Q84" i="6"/>
  <c r="K27" i="6"/>
  <c r="S27" i="6"/>
  <c r="AA27" i="6"/>
  <c r="D27" i="6"/>
  <c r="L27" i="6"/>
  <c r="T27" i="6"/>
  <c r="AB27" i="6"/>
  <c r="AA85" i="6" s="1"/>
  <c r="E27" i="6"/>
  <c r="M27" i="6"/>
  <c r="U27" i="6"/>
  <c r="F27" i="6"/>
  <c r="N27" i="6"/>
  <c r="V27" i="6"/>
  <c r="H27" i="6"/>
  <c r="P27" i="6"/>
  <c r="X27" i="6"/>
  <c r="I27" i="6"/>
  <c r="Q27" i="6"/>
  <c r="Y27" i="6"/>
  <c r="J27" i="6"/>
  <c r="Z27" i="6"/>
  <c r="O27" i="6"/>
  <c r="N85" i="6" s="1"/>
  <c r="R27" i="6"/>
  <c r="Q85" i="6" s="1"/>
  <c r="C27" i="6"/>
  <c r="W27" i="6"/>
  <c r="G27" i="6"/>
  <c r="V84" i="6"/>
  <c r="F84" i="6"/>
  <c r="R84" i="6"/>
  <c r="AA84" i="6"/>
  <c r="N84" i="6"/>
  <c r="T84" i="6"/>
  <c r="B30" i="7"/>
  <c r="D30" i="7" s="1"/>
  <c r="F29" i="7"/>
  <c r="C29" i="7"/>
  <c r="L84" i="6"/>
  <c r="W84" i="6"/>
  <c r="D84" i="6"/>
  <c r="O84" i="6"/>
  <c r="K83" i="4"/>
  <c r="C84" i="6"/>
  <c r="E84" i="6"/>
  <c r="P84" i="6"/>
  <c r="G84" i="6"/>
  <c r="AC4" i="6"/>
  <c r="B28" i="6"/>
  <c r="AA62" i="6"/>
  <c r="O83" i="4"/>
  <c r="R83" i="4"/>
  <c r="C83" i="4"/>
  <c r="L83" i="4"/>
  <c r="H83" i="4"/>
  <c r="D83" i="4"/>
  <c r="U83" i="4"/>
  <c r="N83" i="4"/>
  <c r="B35" i="5"/>
  <c r="C34" i="5"/>
  <c r="D34" i="5"/>
  <c r="F34" i="5"/>
  <c r="J26" i="4"/>
  <c r="R26" i="4"/>
  <c r="Z26" i="4"/>
  <c r="D26" i="4"/>
  <c r="L26" i="4"/>
  <c r="T26" i="4"/>
  <c r="E26" i="4"/>
  <c r="M26" i="4"/>
  <c r="U26" i="4"/>
  <c r="F26" i="4"/>
  <c r="N26" i="4"/>
  <c r="V26" i="4"/>
  <c r="Q26" i="4"/>
  <c r="S26" i="4"/>
  <c r="G26" i="4"/>
  <c r="W26" i="4"/>
  <c r="H26" i="4"/>
  <c r="X26" i="4"/>
  <c r="I26" i="4"/>
  <c r="Y26" i="4"/>
  <c r="K26" i="4"/>
  <c r="O26" i="4"/>
  <c r="P26" i="4"/>
  <c r="C26" i="4"/>
  <c r="B27" i="4"/>
  <c r="E83" i="4"/>
  <c r="J83" i="4"/>
  <c r="G83" i="4"/>
  <c r="F83" i="4"/>
  <c r="AA4" i="4"/>
  <c r="Z5" i="4"/>
  <c r="Y63" i="4" s="1"/>
  <c r="Z6" i="4"/>
  <c r="Y64" i="4" s="1"/>
  <c r="Z7" i="4"/>
  <c r="Y65" i="4" s="1"/>
  <c r="Z8" i="4"/>
  <c r="Y66" i="4" s="1"/>
  <c r="Z9" i="4"/>
  <c r="Y67" i="4" s="1"/>
  <c r="Z10" i="4"/>
  <c r="Y68" i="4" s="1"/>
  <c r="Z11" i="4"/>
  <c r="Y69" i="4" s="1"/>
  <c r="Z12" i="4"/>
  <c r="Y70" i="4" s="1"/>
  <c r="Z13" i="4"/>
  <c r="Y71" i="4" s="1"/>
  <c r="Z14" i="4"/>
  <c r="Y72" i="4" s="1"/>
  <c r="Z15" i="4"/>
  <c r="Y73" i="4" s="1"/>
  <c r="Z16" i="4"/>
  <c r="Y74" i="4" s="1"/>
  <c r="Z17" i="4"/>
  <c r="Y75" i="4" s="1"/>
  <c r="Z18" i="4"/>
  <c r="Y76" i="4" s="1"/>
  <c r="Z19" i="4"/>
  <c r="Y77" i="4" s="1"/>
  <c r="Z20" i="4"/>
  <c r="Y78" i="4" s="1"/>
  <c r="Z21" i="4"/>
  <c r="Y79" i="4" s="1"/>
  <c r="Z22" i="4"/>
  <c r="Y80" i="4" s="1"/>
  <c r="Z23" i="4"/>
  <c r="Y81" i="4" s="1"/>
  <c r="Z24" i="4"/>
  <c r="Y82" i="4" s="1"/>
  <c r="P83" i="4"/>
  <c r="Q83" i="4"/>
  <c r="I83" i="4"/>
  <c r="X83" i="4"/>
  <c r="W83" i="4"/>
  <c r="V83" i="4"/>
  <c r="K85" i="6" l="1"/>
  <c r="I85" i="6"/>
  <c r="AC5" i="6"/>
  <c r="AB63" i="6" s="1"/>
  <c r="AC6" i="6"/>
  <c r="AB64" i="6" s="1"/>
  <c r="AC7" i="6"/>
  <c r="AB65" i="6" s="1"/>
  <c r="AC8" i="6"/>
  <c r="AB66" i="6" s="1"/>
  <c r="AC9" i="6"/>
  <c r="AB67" i="6" s="1"/>
  <c r="AC10" i="6"/>
  <c r="AB68" i="6" s="1"/>
  <c r="AC11" i="6"/>
  <c r="AB69" i="6" s="1"/>
  <c r="AC12" i="6"/>
  <c r="AB70" i="6" s="1"/>
  <c r="AC13" i="6"/>
  <c r="AB71" i="6" s="1"/>
  <c r="AC14" i="6"/>
  <c r="AB72" i="6" s="1"/>
  <c r="AC15" i="6"/>
  <c r="AB73" i="6" s="1"/>
  <c r="AC16" i="6"/>
  <c r="AB74" i="6" s="1"/>
  <c r="AC17" i="6"/>
  <c r="AB75" i="6" s="1"/>
  <c r="AC18" i="6"/>
  <c r="AB76" i="6" s="1"/>
  <c r="AC19" i="6"/>
  <c r="AB77" i="6" s="1"/>
  <c r="AC20" i="6"/>
  <c r="AB78" i="6" s="1"/>
  <c r="AC21" i="6"/>
  <c r="AB79" i="6" s="1"/>
  <c r="AC22" i="6"/>
  <c r="AB80" i="6" s="1"/>
  <c r="AC23" i="6"/>
  <c r="AB81" i="6" s="1"/>
  <c r="AC24" i="6"/>
  <c r="AB82" i="6" s="1"/>
  <c r="AC25" i="6"/>
  <c r="AB83" i="6" s="1"/>
  <c r="AC26" i="6"/>
  <c r="AB84" i="6" s="1"/>
  <c r="H85" i="6"/>
  <c r="AC27" i="6"/>
  <c r="W84" i="4"/>
  <c r="U85" i="6"/>
  <c r="F29" i="8"/>
  <c r="I29" i="8" s="1"/>
  <c r="N84" i="4"/>
  <c r="X85" i="6"/>
  <c r="E85" i="6"/>
  <c r="G29" i="8"/>
  <c r="H29" i="8"/>
  <c r="B31" i="8"/>
  <c r="E31" i="8" s="1"/>
  <c r="D30" i="8"/>
  <c r="C30" i="8"/>
  <c r="H30" i="8" s="1"/>
  <c r="Q84" i="4"/>
  <c r="D85" i="6"/>
  <c r="O85" i="6"/>
  <c r="L84" i="4"/>
  <c r="P85" i="6"/>
  <c r="G85" i="6"/>
  <c r="U84" i="4"/>
  <c r="C84" i="4"/>
  <c r="Y85" i="6"/>
  <c r="Z85" i="6"/>
  <c r="F28" i="6"/>
  <c r="N28" i="6"/>
  <c r="V28" i="6"/>
  <c r="G28" i="6"/>
  <c r="O28" i="6"/>
  <c r="W28" i="6"/>
  <c r="H28" i="6"/>
  <c r="P28" i="6"/>
  <c r="X28" i="6"/>
  <c r="I28" i="6"/>
  <c r="Q28" i="6"/>
  <c r="Y28" i="6"/>
  <c r="K28" i="6"/>
  <c r="S28" i="6"/>
  <c r="AA28" i="6"/>
  <c r="D28" i="6"/>
  <c r="L28" i="6"/>
  <c r="T28" i="6"/>
  <c r="AB28" i="6"/>
  <c r="U28" i="6"/>
  <c r="T86" i="6" s="1"/>
  <c r="Z28" i="6"/>
  <c r="E28" i="6"/>
  <c r="AC28" i="6"/>
  <c r="C28" i="6"/>
  <c r="J28" i="6"/>
  <c r="M28" i="6"/>
  <c r="R28" i="6"/>
  <c r="R85" i="6"/>
  <c r="V85" i="6"/>
  <c r="AB85" i="6"/>
  <c r="S85" i="6"/>
  <c r="J85" i="6"/>
  <c r="E29" i="7"/>
  <c r="T85" i="6"/>
  <c r="L85" i="6"/>
  <c r="C85" i="6"/>
  <c r="E34" i="5"/>
  <c r="C30" i="7"/>
  <c r="E30" i="7" s="1"/>
  <c r="B31" i="7"/>
  <c r="D31" i="7" s="1"/>
  <c r="F30" i="7"/>
  <c r="F85" i="6"/>
  <c r="W85" i="6"/>
  <c r="M85" i="6"/>
  <c r="F84" i="4"/>
  <c r="B29" i="6"/>
  <c r="AD4" i="6"/>
  <c r="K84" i="4"/>
  <c r="AB62" i="6"/>
  <c r="H84" i="4"/>
  <c r="S84" i="4"/>
  <c r="I84" i="4"/>
  <c r="T84" i="4"/>
  <c r="R84" i="4"/>
  <c r="G84" i="4"/>
  <c r="M84" i="4"/>
  <c r="D84" i="4"/>
  <c r="J84" i="4"/>
  <c r="E84" i="4"/>
  <c r="B36" i="5"/>
  <c r="C35" i="5"/>
  <c r="F35" i="5"/>
  <c r="D35" i="5"/>
  <c r="AB4" i="4"/>
  <c r="AA5" i="4"/>
  <c r="Z63" i="4" s="1"/>
  <c r="AA6" i="4"/>
  <c r="Z64" i="4" s="1"/>
  <c r="AA7" i="4"/>
  <c r="Z65" i="4" s="1"/>
  <c r="AA8" i="4"/>
  <c r="Z66" i="4" s="1"/>
  <c r="AA9" i="4"/>
  <c r="Z67" i="4" s="1"/>
  <c r="AA10" i="4"/>
  <c r="Z68" i="4" s="1"/>
  <c r="AA11" i="4"/>
  <c r="Z69" i="4" s="1"/>
  <c r="AA12" i="4"/>
  <c r="Z70" i="4" s="1"/>
  <c r="AA13" i="4"/>
  <c r="Z71" i="4" s="1"/>
  <c r="AA14" i="4"/>
  <c r="Z72" i="4" s="1"/>
  <c r="AA15" i="4"/>
  <c r="Z73" i="4" s="1"/>
  <c r="AA16" i="4"/>
  <c r="Z74" i="4" s="1"/>
  <c r="AA17" i="4"/>
  <c r="Z75" i="4" s="1"/>
  <c r="AA18" i="4"/>
  <c r="Z76" i="4" s="1"/>
  <c r="AA19" i="4"/>
  <c r="Z77" i="4" s="1"/>
  <c r="AA20" i="4"/>
  <c r="Z78" i="4" s="1"/>
  <c r="AA21" i="4"/>
  <c r="Z79" i="4" s="1"/>
  <c r="AA22" i="4"/>
  <c r="Z80" i="4" s="1"/>
  <c r="AA23" i="4"/>
  <c r="Z81" i="4" s="1"/>
  <c r="AA24" i="4"/>
  <c r="Z82" i="4" s="1"/>
  <c r="AA25" i="4"/>
  <c r="Z83" i="4" s="1"/>
  <c r="E27" i="4"/>
  <c r="M27" i="4"/>
  <c r="U27" i="4"/>
  <c r="G27" i="4"/>
  <c r="O27" i="4"/>
  <c r="W27" i="4"/>
  <c r="H27" i="4"/>
  <c r="P27" i="4"/>
  <c r="X27" i="4"/>
  <c r="I27" i="4"/>
  <c r="Q27" i="4"/>
  <c r="Y27" i="4"/>
  <c r="L27" i="4"/>
  <c r="N27" i="4"/>
  <c r="R27" i="4"/>
  <c r="S27" i="4"/>
  <c r="D27" i="4"/>
  <c r="T27" i="4"/>
  <c r="F27" i="4"/>
  <c r="E85" i="4" s="1"/>
  <c r="V27" i="4"/>
  <c r="J27" i="4"/>
  <c r="K27" i="4"/>
  <c r="Z27" i="4"/>
  <c r="AA27" i="4"/>
  <c r="C27" i="4"/>
  <c r="B28" i="4"/>
  <c r="AA26" i="4"/>
  <c r="Z84" i="4" s="1"/>
  <c r="P84" i="4"/>
  <c r="Z62" i="4"/>
  <c r="O84" i="4"/>
  <c r="X84" i="4"/>
  <c r="V84" i="4"/>
  <c r="Y84" i="4"/>
  <c r="AB86" i="6" l="1"/>
  <c r="S86" i="6"/>
  <c r="AD5" i="6"/>
  <c r="AC63" i="6" s="1"/>
  <c r="AD6" i="6"/>
  <c r="AC64" i="6" s="1"/>
  <c r="AD7" i="6"/>
  <c r="AC65" i="6" s="1"/>
  <c r="AD8" i="6"/>
  <c r="AC66" i="6" s="1"/>
  <c r="AD9" i="6"/>
  <c r="AC67" i="6" s="1"/>
  <c r="AD10" i="6"/>
  <c r="AC68" i="6" s="1"/>
  <c r="AD11" i="6"/>
  <c r="AC69" i="6" s="1"/>
  <c r="AD12" i="6"/>
  <c r="AC70" i="6" s="1"/>
  <c r="AD13" i="6"/>
  <c r="AC71" i="6" s="1"/>
  <c r="AD14" i="6"/>
  <c r="AC72" i="6" s="1"/>
  <c r="AD15" i="6"/>
  <c r="AC73" i="6" s="1"/>
  <c r="AD16" i="6"/>
  <c r="AC74" i="6" s="1"/>
  <c r="AD17" i="6"/>
  <c r="AC75" i="6" s="1"/>
  <c r="AD18" i="6"/>
  <c r="AC76" i="6" s="1"/>
  <c r="AD19" i="6"/>
  <c r="AC77" i="6" s="1"/>
  <c r="AD20" i="6"/>
  <c r="AC78" i="6" s="1"/>
  <c r="AD21" i="6"/>
  <c r="AC79" i="6" s="1"/>
  <c r="AD22" i="6"/>
  <c r="AC80" i="6" s="1"/>
  <c r="AD23" i="6"/>
  <c r="AC81" i="6" s="1"/>
  <c r="AD24" i="6"/>
  <c r="AC82" i="6" s="1"/>
  <c r="AD25" i="6"/>
  <c r="AC83" i="6" s="1"/>
  <c r="AD26" i="6"/>
  <c r="AC84" i="6" s="1"/>
  <c r="AD27" i="6"/>
  <c r="AC85" i="6" s="1"/>
  <c r="AC62" i="6"/>
  <c r="AD28" i="6"/>
  <c r="V86" i="6"/>
  <c r="L86" i="6"/>
  <c r="G30" i="8"/>
  <c r="K86" i="6"/>
  <c r="E86" i="6"/>
  <c r="C86" i="6"/>
  <c r="F30" i="8"/>
  <c r="I30" i="8" s="1"/>
  <c r="P86" i="6"/>
  <c r="G86" i="6"/>
  <c r="C31" i="8"/>
  <c r="D31" i="8"/>
  <c r="B32" i="8"/>
  <c r="E32" i="8" s="1"/>
  <c r="N86" i="6"/>
  <c r="S85" i="4"/>
  <c r="D86" i="6"/>
  <c r="P85" i="4"/>
  <c r="M86" i="6"/>
  <c r="W86" i="6"/>
  <c r="X86" i="6"/>
  <c r="O86" i="6"/>
  <c r="F86" i="6"/>
  <c r="I29" i="6"/>
  <c r="Q29" i="6"/>
  <c r="Y29" i="6"/>
  <c r="J29" i="6"/>
  <c r="R29" i="6"/>
  <c r="Z29" i="6"/>
  <c r="K29" i="6"/>
  <c r="S29" i="6"/>
  <c r="AA29" i="6"/>
  <c r="D29" i="6"/>
  <c r="L29" i="6"/>
  <c r="T29" i="6"/>
  <c r="S87" i="6" s="1"/>
  <c r="AB29" i="6"/>
  <c r="F29" i="6"/>
  <c r="N29" i="6"/>
  <c r="V29" i="6"/>
  <c r="AD29" i="6"/>
  <c r="G29" i="6"/>
  <c r="O29" i="6"/>
  <c r="W29" i="6"/>
  <c r="P29" i="6"/>
  <c r="E29" i="6"/>
  <c r="H29" i="6"/>
  <c r="M29" i="6"/>
  <c r="U29" i="6"/>
  <c r="X29" i="6"/>
  <c r="AC29" i="6"/>
  <c r="C29" i="6"/>
  <c r="B32" i="7"/>
  <c r="D32" i="7" s="1"/>
  <c r="F31" i="7"/>
  <c r="C31" i="7"/>
  <c r="E31" i="7" s="1"/>
  <c r="Q86" i="6"/>
  <c r="Z86" i="6"/>
  <c r="H86" i="6"/>
  <c r="I86" i="6"/>
  <c r="AA86" i="6"/>
  <c r="R86" i="6"/>
  <c r="I85" i="4"/>
  <c r="J86" i="6"/>
  <c r="AC86" i="6"/>
  <c r="Y86" i="6"/>
  <c r="U86" i="6"/>
  <c r="L85" i="4"/>
  <c r="AE4" i="6"/>
  <c r="Y85" i="4"/>
  <c r="Q85" i="4"/>
  <c r="G85" i="4"/>
  <c r="J85" i="4"/>
  <c r="V85" i="4"/>
  <c r="B30" i="6"/>
  <c r="W85" i="4"/>
  <c r="N85" i="4"/>
  <c r="D85" i="4"/>
  <c r="X85" i="4"/>
  <c r="O85" i="4"/>
  <c r="F85" i="4"/>
  <c r="H85" i="4"/>
  <c r="E35" i="5"/>
  <c r="AC4" i="4"/>
  <c r="AB62" i="4"/>
  <c r="AB5" i="4"/>
  <c r="AA63" i="4" s="1"/>
  <c r="AB6" i="4"/>
  <c r="AA64" i="4" s="1"/>
  <c r="AB7" i="4"/>
  <c r="AA65" i="4" s="1"/>
  <c r="AB8" i="4"/>
  <c r="AA66" i="4" s="1"/>
  <c r="AB9" i="4"/>
  <c r="AA67" i="4" s="1"/>
  <c r="AB10" i="4"/>
  <c r="AA68" i="4" s="1"/>
  <c r="AB11" i="4"/>
  <c r="AA69" i="4" s="1"/>
  <c r="AB12" i="4"/>
  <c r="AA70" i="4" s="1"/>
  <c r="AB13" i="4"/>
  <c r="AA71" i="4" s="1"/>
  <c r="AB14" i="4"/>
  <c r="AA72" i="4" s="1"/>
  <c r="AB15" i="4"/>
  <c r="AA73" i="4" s="1"/>
  <c r="AB16" i="4"/>
  <c r="AA74" i="4" s="1"/>
  <c r="AB17" i="4"/>
  <c r="AA75" i="4" s="1"/>
  <c r="AB18" i="4"/>
  <c r="AA76" i="4" s="1"/>
  <c r="AB19" i="4"/>
  <c r="AA77" i="4" s="1"/>
  <c r="AB20" i="4"/>
  <c r="AA78" i="4" s="1"/>
  <c r="AB21" i="4"/>
  <c r="AA79" i="4" s="1"/>
  <c r="AB22" i="4"/>
  <c r="AA80" i="4" s="1"/>
  <c r="AB23" i="4"/>
  <c r="AA81" i="4" s="1"/>
  <c r="AB24" i="4"/>
  <c r="AA82" i="4" s="1"/>
  <c r="AB25" i="4"/>
  <c r="AA83" i="4" s="1"/>
  <c r="AB26" i="4"/>
  <c r="AA84" i="4" s="1"/>
  <c r="R85" i="4"/>
  <c r="AB27" i="4"/>
  <c r="AA85" i="4" s="1"/>
  <c r="H28" i="4"/>
  <c r="P28" i="4"/>
  <c r="X28" i="4"/>
  <c r="J28" i="4"/>
  <c r="R28" i="4"/>
  <c r="Z28" i="4"/>
  <c r="K28" i="4"/>
  <c r="S28" i="4"/>
  <c r="AA28" i="4"/>
  <c r="D28" i="4"/>
  <c r="L28" i="4"/>
  <c r="K86" i="4" s="1"/>
  <c r="T28" i="4"/>
  <c r="AB28" i="4"/>
  <c r="G28" i="4"/>
  <c r="W28" i="4"/>
  <c r="I28" i="4"/>
  <c r="Y28" i="4"/>
  <c r="X86" i="4" s="1"/>
  <c r="M28" i="4"/>
  <c r="AC28" i="4"/>
  <c r="N28" i="4"/>
  <c r="O28" i="4"/>
  <c r="Q28" i="4"/>
  <c r="E28" i="4"/>
  <c r="F28" i="4"/>
  <c r="U28" i="4"/>
  <c r="V28" i="4"/>
  <c r="C28" i="4"/>
  <c r="B29" i="4"/>
  <c r="K85" i="4"/>
  <c r="M85" i="4"/>
  <c r="C85" i="4"/>
  <c r="Z85" i="4"/>
  <c r="U85" i="4"/>
  <c r="T85" i="4"/>
  <c r="AA62" i="4"/>
  <c r="B37" i="5"/>
  <c r="C36" i="5"/>
  <c r="F36" i="5"/>
  <c r="D36" i="5"/>
  <c r="W87" i="6" l="1"/>
  <c r="AE5" i="6"/>
  <c r="AD63" i="6" s="1"/>
  <c r="AE6" i="6"/>
  <c r="AD64" i="6" s="1"/>
  <c r="AE7" i="6"/>
  <c r="AD65" i="6" s="1"/>
  <c r="AE8" i="6"/>
  <c r="AD66" i="6" s="1"/>
  <c r="AE9" i="6"/>
  <c r="AD67" i="6" s="1"/>
  <c r="AE10" i="6"/>
  <c r="AD68" i="6" s="1"/>
  <c r="AE11" i="6"/>
  <c r="AD69" i="6" s="1"/>
  <c r="AE12" i="6"/>
  <c r="AD70" i="6" s="1"/>
  <c r="AE13" i="6"/>
  <c r="AD71" i="6" s="1"/>
  <c r="AE14" i="6"/>
  <c r="AD72" i="6" s="1"/>
  <c r="AE15" i="6"/>
  <c r="AD73" i="6" s="1"/>
  <c r="AE16" i="6"/>
  <c r="AD74" i="6" s="1"/>
  <c r="AE17" i="6"/>
  <c r="AD75" i="6" s="1"/>
  <c r="AE18" i="6"/>
  <c r="AD76" i="6" s="1"/>
  <c r="AE19" i="6"/>
  <c r="AD77" i="6" s="1"/>
  <c r="AE20" i="6"/>
  <c r="AD78" i="6" s="1"/>
  <c r="AE21" i="6"/>
  <c r="AD79" i="6" s="1"/>
  <c r="AE22" i="6"/>
  <c r="AD80" i="6" s="1"/>
  <c r="AE23" i="6"/>
  <c r="AD81" i="6" s="1"/>
  <c r="AE24" i="6"/>
  <c r="AD82" i="6" s="1"/>
  <c r="AE25" i="6"/>
  <c r="AD83" i="6" s="1"/>
  <c r="AE26" i="6"/>
  <c r="AD84" i="6" s="1"/>
  <c r="AE27" i="6"/>
  <c r="AD85" i="6" s="1"/>
  <c r="AE28" i="6"/>
  <c r="AD86" i="6" s="1"/>
  <c r="G87" i="6"/>
  <c r="AE29" i="6"/>
  <c r="AD87" i="6" s="1"/>
  <c r="T86" i="4"/>
  <c r="Y87" i="6"/>
  <c r="D87" i="6"/>
  <c r="Z87" i="6"/>
  <c r="I87" i="6"/>
  <c r="G31" i="8"/>
  <c r="F31" i="8"/>
  <c r="I31" i="8" s="1"/>
  <c r="H31" i="8"/>
  <c r="Z86" i="4"/>
  <c r="O87" i="6"/>
  <c r="F87" i="6"/>
  <c r="D32" i="8"/>
  <c r="C32" i="8"/>
  <c r="B33" i="8"/>
  <c r="E33" i="8" s="1"/>
  <c r="U87" i="6"/>
  <c r="AB87" i="6"/>
  <c r="AC87" i="6"/>
  <c r="J87" i="6"/>
  <c r="K87" i="6"/>
  <c r="C32" i="7"/>
  <c r="B33" i="7"/>
  <c r="D33" i="7" s="1"/>
  <c r="F32" i="7"/>
  <c r="V87" i="6"/>
  <c r="M87" i="6"/>
  <c r="C87" i="6"/>
  <c r="X87" i="6"/>
  <c r="N87" i="6"/>
  <c r="E87" i="6"/>
  <c r="P87" i="6"/>
  <c r="H86" i="4"/>
  <c r="D30" i="6"/>
  <c r="L30" i="6"/>
  <c r="T30" i="6"/>
  <c r="AB30" i="6"/>
  <c r="E30" i="6"/>
  <c r="M30" i="6"/>
  <c r="U30" i="6"/>
  <c r="T88" i="6" s="1"/>
  <c r="AC30" i="6"/>
  <c r="F30" i="6"/>
  <c r="N30" i="6"/>
  <c r="V30" i="6"/>
  <c r="AD30" i="6"/>
  <c r="G30" i="6"/>
  <c r="O30" i="6"/>
  <c r="W30" i="6"/>
  <c r="AE30" i="6"/>
  <c r="I30" i="6"/>
  <c r="Q30" i="6"/>
  <c r="Y30" i="6"/>
  <c r="J30" i="6"/>
  <c r="R30" i="6"/>
  <c r="Z30" i="6"/>
  <c r="K30" i="6"/>
  <c r="J88" i="6" s="1"/>
  <c r="P30" i="6"/>
  <c r="S30" i="6"/>
  <c r="R88" i="6" s="1"/>
  <c r="X30" i="6"/>
  <c r="AA30" i="6"/>
  <c r="C30" i="6"/>
  <c r="H30" i="6"/>
  <c r="T87" i="6"/>
  <c r="H87" i="6"/>
  <c r="P86" i="4"/>
  <c r="N86" i="4"/>
  <c r="Q87" i="6"/>
  <c r="M86" i="4"/>
  <c r="S86" i="4"/>
  <c r="L87" i="6"/>
  <c r="AA87" i="6"/>
  <c r="R87" i="6"/>
  <c r="AF4" i="6"/>
  <c r="I86" i="4"/>
  <c r="AD62" i="6"/>
  <c r="AB86" i="4"/>
  <c r="B31" i="6"/>
  <c r="E86" i="4"/>
  <c r="R86" i="4"/>
  <c r="E36" i="5"/>
  <c r="V86" i="4"/>
  <c r="AA86" i="4"/>
  <c r="K29" i="4"/>
  <c r="S29" i="4"/>
  <c r="AA29" i="4"/>
  <c r="E29" i="4"/>
  <c r="M29" i="4"/>
  <c r="U29" i="4"/>
  <c r="AC29" i="4"/>
  <c r="F29" i="4"/>
  <c r="N29" i="4"/>
  <c r="V29" i="4"/>
  <c r="AD29" i="4"/>
  <c r="G29" i="4"/>
  <c r="O29" i="4"/>
  <c r="W29" i="4"/>
  <c r="R29" i="4"/>
  <c r="D29" i="4"/>
  <c r="T29" i="4"/>
  <c r="S87" i="4" s="1"/>
  <c r="H29" i="4"/>
  <c r="X29" i="4"/>
  <c r="I29" i="4"/>
  <c r="Y29" i="4"/>
  <c r="J29" i="4"/>
  <c r="Z29" i="4"/>
  <c r="L29" i="4"/>
  <c r="AB29" i="4"/>
  <c r="P29" i="4"/>
  <c r="Q29" i="4"/>
  <c r="C29" i="4"/>
  <c r="C87" i="4" s="1"/>
  <c r="B30" i="4"/>
  <c r="D86" i="4"/>
  <c r="J86" i="4"/>
  <c r="F86" i="4"/>
  <c r="W86" i="4"/>
  <c r="AD4" i="4"/>
  <c r="AC5" i="4"/>
  <c r="AB63" i="4" s="1"/>
  <c r="AC6" i="4"/>
  <c r="AB64" i="4" s="1"/>
  <c r="AC7" i="4"/>
  <c r="AB65" i="4" s="1"/>
  <c r="AC8" i="4"/>
  <c r="AB66" i="4" s="1"/>
  <c r="AC9" i="4"/>
  <c r="AB67" i="4" s="1"/>
  <c r="AC10" i="4"/>
  <c r="AB68" i="4" s="1"/>
  <c r="AC11" i="4"/>
  <c r="AB69" i="4" s="1"/>
  <c r="AC12" i="4"/>
  <c r="AB70" i="4" s="1"/>
  <c r="AC13" i="4"/>
  <c r="AB71" i="4" s="1"/>
  <c r="AC14" i="4"/>
  <c r="AB72" i="4" s="1"/>
  <c r="AC15" i="4"/>
  <c r="AB73" i="4" s="1"/>
  <c r="AC16" i="4"/>
  <c r="AB74" i="4" s="1"/>
  <c r="AC17" i="4"/>
  <c r="AB75" i="4" s="1"/>
  <c r="AC18" i="4"/>
  <c r="AB76" i="4" s="1"/>
  <c r="AC19" i="4"/>
  <c r="AC20" i="4"/>
  <c r="AB78" i="4" s="1"/>
  <c r="AC21" i="4"/>
  <c r="AB79" i="4" s="1"/>
  <c r="AC22" i="4"/>
  <c r="AB80" i="4" s="1"/>
  <c r="AC23" i="4"/>
  <c r="AB81" i="4" s="1"/>
  <c r="AC24" i="4"/>
  <c r="AB82" i="4" s="1"/>
  <c r="AC25" i="4"/>
  <c r="AB83" i="4" s="1"/>
  <c r="AC26" i="4"/>
  <c r="AB84" i="4" s="1"/>
  <c r="AC27" i="4"/>
  <c r="AB85" i="4" s="1"/>
  <c r="C86" i="4"/>
  <c r="L86" i="4"/>
  <c r="Y86" i="4"/>
  <c r="O86" i="4"/>
  <c r="B38" i="5"/>
  <c r="C37" i="5"/>
  <c r="F37" i="5"/>
  <c r="D37" i="5"/>
  <c r="U86" i="4"/>
  <c r="Q86" i="4"/>
  <c r="G86" i="4"/>
  <c r="AC88" i="6" l="1"/>
  <c r="AF30" i="6"/>
  <c r="AE88" i="6" s="1"/>
  <c r="AE62" i="6"/>
  <c r="AF5" i="6"/>
  <c r="AE63" i="6" s="1"/>
  <c r="AF6" i="6"/>
  <c r="AE64" i="6" s="1"/>
  <c r="AF7" i="6"/>
  <c r="AE65" i="6" s="1"/>
  <c r="AF8" i="6"/>
  <c r="AE66" i="6" s="1"/>
  <c r="AF9" i="6"/>
  <c r="AE67" i="6" s="1"/>
  <c r="AF10" i="6"/>
  <c r="AE68" i="6" s="1"/>
  <c r="AF11" i="6"/>
  <c r="AE69" i="6" s="1"/>
  <c r="AF12" i="6"/>
  <c r="AE70" i="6" s="1"/>
  <c r="AF13" i="6"/>
  <c r="AE71" i="6" s="1"/>
  <c r="AF14" i="6"/>
  <c r="AE72" i="6" s="1"/>
  <c r="AF15" i="6"/>
  <c r="AE73" i="6" s="1"/>
  <c r="AF16" i="6"/>
  <c r="AE74" i="6" s="1"/>
  <c r="AF17" i="6"/>
  <c r="AE75" i="6" s="1"/>
  <c r="AF18" i="6"/>
  <c r="AE76" i="6" s="1"/>
  <c r="AF19" i="6"/>
  <c r="AE77" i="6" s="1"/>
  <c r="AF20" i="6"/>
  <c r="AE78" i="6" s="1"/>
  <c r="AF21" i="6"/>
  <c r="AE79" i="6" s="1"/>
  <c r="AF22" i="6"/>
  <c r="AE80" i="6" s="1"/>
  <c r="AF23" i="6"/>
  <c r="AE81" i="6" s="1"/>
  <c r="AF24" i="6"/>
  <c r="AE82" i="6" s="1"/>
  <c r="AF25" i="6"/>
  <c r="AE83" i="6" s="1"/>
  <c r="AF26" i="6"/>
  <c r="AE84" i="6" s="1"/>
  <c r="AF27" i="6"/>
  <c r="AE85" i="6" s="1"/>
  <c r="AF28" i="6"/>
  <c r="AE86" i="6" s="1"/>
  <c r="AF29" i="6"/>
  <c r="AE87" i="6" s="1"/>
  <c r="AB88" i="6"/>
  <c r="W88" i="6"/>
  <c r="H87" i="4"/>
  <c r="F32" i="8"/>
  <c r="I32" i="8" s="1"/>
  <c r="G32" i="8"/>
  <c r="H32" i="8"/>
  <c r="U88" i="6"/>
  <c r="C88" i="6"/>
  <c r="D33" i="8"/>
  <c r="C33" i="8"/>
  <c r="B34" i="8"/>
  <c r="E34" i="8" s="1"/>
  <c r="X87" i="4"/>
  <c r="N87" i="4"/>
  <c r="L87" i="4"/>
  <c r="O88" i="6"/>
  <c r="L88" i="6"/>
  <c r="V88" i="6"/>
  <c r="M88" i="6"/>
  <c r="D88" i="6"/>
  <c r="E32" i="7"/>
  <c r="AD88" i="6"/>
  <c r="G31" i="6"/>
  <c r="O31" i="6"/>
  <c r="W31" i="6"/>
  <c r="AE31" i="6"/>
  <c r="AD89" i="6" s="1"/>
  <c r="H31" i="6"/>
  <c r="P31" i="6"/>
  <c r="O89" i="6" s="1"/>
  <c r="X31" i="6"/>
  <c r="AF31" i="6"/>
  <c r="AE89" i="6" s="1"/>
  <c r="I31" i="6"/>
  <c r="Q31" i="6"/>
  <c r="Y31" i="6"/>
  <c r="J31" i="6"/>
  <c r="R31" i="6"/>
  <c r="Z31" i="6"/>
  <c r="D31" i="6"/>
  <c r="L31" i="6"/>
  <c r="T31" i="6"/>
  <c r="AB31" i="6"/>
  <c r="E31" i="6"/>
  <c r="M31" i="6"/>
  <c r="U31" i="6"/>
  <c r="AC31" i="6"/>
  <c r="V31" i="6"/>
  <c r="F31" i="6"/>
  <c r="AA31" i="6"/>
  <c r="AD31" i="6"/>
  <c r="K31" i="6"/>
  <c r="S31" i="6"/>
  <c r="N31" i="6"/>
  <c r="M89" i="6" s="1"/>
  <c r="C31" i="6"/>
  <c r="X88" i="6"/>
  <c r="N88" i="6"/>
  <c r="E88" i="6"/>
  <c r="P88" i="6"/>
  <c r="F88" i="6"/>
  <c r="Z88" i="6"/>
  <c r="Y88" i="6"/>
  <c r="H88" i="6"/>
  <c r="G88" i="6"/>
  <c r="Q88" i="6"/>
  <c r="AA88" i="6"/>
  <c r="I88" i="6"/>
  <c r="S88" i="6"/>
  <c r="K88" i="6"/>
  <c r="B34" i="7"/>
  <c r="D34" i="7" s="1"/>
  <c r="F33" i="7"/>
  <c r="C33" i="7"/>
  <c r="E33" i="7" s="1"/>
  <c r="T87" i="4"/>
  <c r="B32" i="6"/>
  <c r="P87" i="4"/>
  <c r="AC87" i="4"/>
  <c r="O87" i="4"/>
  <c r="R87" i="4"/>
  <c r="J87" i="4"/>
  <c r="E87" i="4"/>
  <c r="AG4" i="6"/>
  <c r="AG31" i="6" s="1"/>
  <c r="AF89" i="6" s="1"/>
  <c r="U87" i="4"/>
  <c r="B39" i="5"/>
  <c r="F38" i="5"/>
  <c r="D38" i="5"/>
  <c r="C38" i="5"/>
  <c r="F30" i="4"/>
  <c r="N30" i="4"/>
  <c r="V30" i="4"/>
  <c r="AD30" i="4"/>
  <c r="H30" i="4"/>
  <c r="P30" i="4"/>
  <c r="X30" i="4"/>
  <c r="I30" i="4"/>
  <c r="Q30" i="4"/>
  <c r="Y30" i="4"/>
  <c r="J30" i="4"/>
  <c r="R30" i="4"/>
  <c r="Z30" i="4"/>
  <c r="M30" i="4"/>
  <c r="AC30" i="4"/>
  <c r="O30" i="4"/>
  <c r="S30" i="4"/>
  <c r="D30" i="4"/>
  <c r="T30" i="4"/>
  <c r="E30" i="4"/>
  <c r="U30" i="4"/>
  <c r="G30" i="4"/>
  <c r="W30" i="4"/>
  <c r="V88" i="4" s="1"/>
  <c r="AA30" i="4"/>
  <c r="AB30" i="4"/>
  <c r="K30" i="4"/>
  <c r="L30" i="4"/>
  <c r="C30" i="4"/>
  <c r="B31" i="4"/>
  <c r="V87" i="4"/>
  <c r="M87" i="4"/>
  <c r="D87" i="4"/>
  <c r="K87" i="4"/>
  <c r="F87" i="4"/>
  <c r="AC62" i="4"/>
  <c r="W87" i="4"/>
  <c r="Q87" i="4"/>
  <c r="AB77" i="4"/>
  <c r="Y87" i="4"/>
  <c r="G87" i="4"/>
  <c r="AA87" i="4"/>
  <c r="Z87" i="4"/>
  <c r="AE4" i="4"/>
  <c r="AD62" i="4"/>
  <c r="AD5" i="4"/>
  <c r="AC63" i="4" s="1"/>
  <c r="AD6" i="4"/>
  <c r="AC64" i="4" s="1"/>
  <c r="AD7" i="4"/>
  <c r="AC65" i="4" s="1"/>
  <c r="AD8" i="4"/>
  <c r="AC66" i="4" s="1"/>
  <c r="AD9" i="4"/>
  <c r="AC67" i="4" s="1"/>
  <c r="AD10" i="4"/>
  <c r="AC68" i="4" s="1"/>
  <c r="AD11" i="4"/>
  <c r="AC69" i="4" s="1"/>
  <c r="AD12" i="4"/>
  <c r="AC70" i="4" s="1"/>
  <c r="AD13" i="4"/>
  <c r="AC71" i="4" s="1"/>
  <c r="AD14" i="4"/>
  <c r="AC72" i="4" s="1"/>
  <c r="AD15" i="4"/>
  <c r="AC73" i="4" s="1"/>
  <c r="AD16" i="4"/>
  <c r="AC74" i="4" s="1"/>
  <c r="AD17" i="4"/>
  <c r="AC75" i="4" s="1"/>
  <c r="AD18" i="4"/>
  <c r="AC76" i="4" s="1"/>
  <c r="AD19" i="4"/>
  <c r="AC77" i="4" s="1"/>
  <c r="AD20" i="4"/>
  <c r="AC78" i="4" s="1"/>
  <c r="AD21" i="4"/>
  <c r="AC79" i="4" s="1"/>
  <c r="AD22" i="4"/>
  <c r="AC80" i="4" s="1"/>
  <c r="AD23" i="4"/>
  <c r="AC81" i="4" s="1"/>
  <c r="AD24" i="4"/>
  <c r="AC82" i="4" s="1"/>
  <c r="AD25" i="4"/>
  <c r="AC83" i="4" s="1"/>
  <c r="AD26" i="4"/>
  <c r="AC84" i="4" s="1"/>
  <c r="AD27" i="4"/>
  <c r="AC85" i="4" s="1"/>
  <c r="AD28" i="4"/>
  <c r="AC86" i="4" s="1"/>
  <c r="E37" i="5"/>
  <c r="I87" i="4"/>
  <c r="AB87" i="4"/>
  <c r="W89" i="6" l="1"/>
  <c r="AE119" i="6"/>
  <c r="AE120" i="6"/>
  <c r="AE121" i="6"/>
  <c r="X89" i="6"/>
  <c r="E89" i="6"/>
  <c r="AG5" i="6"/>
  <c r="AF63" i="6" s="1"/>
  <c r="AG6" i="6"/>
  <c r="AF64" i="6" s="1"/>
  <c r="AG7" i="6"/>
  <c r="AF65" i="6" s="1"/>
  <c r="AG8" i="6"/>
  <c r="AF66" i="6" s="1"/>
  <c r="AG9" i="6"/>
  <c r="AF67" i="6" s="1"/>
  <c r="AG10" i="6"/>
  <c r="AF68" i="6" s="1"/>
  <c r="AG11" i="6"/>
  <c r="AF69" i="6" s="1"/>
  <c r="AG12" i="6"/>
  <c r="AF70" i="6" s="1"/>
  <c r="AG13" i="6"/>
  <c r="AF71" i="6" s="1"/>
  <c r="AG14" i="6"/>
  <c r="AF72" i="6" s="1"/>
  <c r="AG15" i="6"/>
  <c r="AF73" i="6" s="1"/>
  <c r="AG16" i="6"/>
  <c r="AF74" i="6" s="1"/>
  <c r="AG17" i="6"/>
  <c r="AF75" i="6" s="1"/>
  <c r="AG18" i="6"/>
  <c r="AF76" i="6" s="1"/>
  <c r="AG19" i="6"/>
  <c r="AF77" i="6" s="1"/>
  <c r="AG20" i="6"/>
  <c r="AF78" i="6" s="1"/>
  <c r="AG21" i="6"/>
  <c r="AF79" i="6" s="1"/>
  <c r="AG22" i="6"/>
  <c r="AF80" i="6" s="1"/>
  <c r="AG23" i="6"/>
  <c r="AF81" i="6" s="1"/>
  <c r="AG24" i="6"/>
  <c r="AF82" i="6" s="1"/>
  <c r="AG25" i="6"/>
  <c r="AF83" i="6" s="1"/>
  <c r="AG26" i="6"/>
  <c r="AF84" i="6" s="1"/>
  <c r="AG27" i="6"/>
  <c r="AF85" i="6" s="1"/>
  <c r="AG28" i="6"/>
  <c r="AF86" i="6" s="1"/>
  <c r="AG29" i="6"/>
  <c r="AF87" i="6" s="1"/>
  <c r="AG30" i="6"/>
  <c r="AF88" i="6" s="1"/>
  <c r="J89" i="6"/>
  <c r="D89" i="6"/>
  <c r="P88" i="4"/>
  <c r="G33" i="8"/>
  <c r="F33" i="8"/>
  <c r="I33" i="8" s="1"/>
  <c r="AB89" i="6"/>
  <c r="I89" i="6"/>
  <c r="Z89" i="6"/>
  <c r="H33" i="8"/>
  <c r="N88" i="4"/>
  <c r="D34" i="8"/>
  <c r="C34" i="8"/>
  <c r="B35" i="8"/>
  <c r="E35" i="8" s="1"/>
  <c r="F88" i="4"/>
  <c r="K89" i="6"/>
  <c r="AA88" i="4"/>
  <c r="S89" i="6"/>
  <c r="AD121" i="6"/>
  <c r="AD120" i="6"/>
  <c r="AD119" i="6"/>
  <c r="T89" i="6"/>
  <c r="C34" i="7"/>
  <c r="E34" i="7" s="1"/>
  <c r="B35" i="7"/>
  <c r="D35" i="7" s="1"/>
  <c r="F34" i="7"/>
  <c r="L89" i="6"/>
  <c r="C89" i="6"/>
  <c r="V89" i="6"/>
  <c r="R89" i="6"/>
  <c r="N89" i="6"/>
  <c r="U89" i="6"/>
  <c r="F89" i="6"/>
  <c r="Q88" i="4"/>
  <c r="J32" i="6"/>
  <c r="R32" i="6"/>
  <c r="Z32" i="6"/>
  <c r="K32" i="6"/>
  <c r="S32" i="6"/>
  <c r="AA32" i="6"/>
  <c r="D32" i="6"/>
  <c r="L32" i="6"/>
  <c r="T32" i="6"/>
  <c r="AB32" i="6"/>
  <c r="E32" i="6"/>
  <c r="M32" i="6"/>
  <c r="U32" i="6"/>
  <c r="AC32" i="6"/>
  <c r="G32" i="6"/>
  <c r="O32" i="6"/>
  <c r="W32" i="6"/>
  <c r="AE32" i="6"/>
  <c r="AD90" i="6" s="1"/>
  <c r="H32" i="6"/>
  <c r="P32" i="6"/>
  <c r="X32" i="6"/>
  <c r="AF32" i="6"/>
  <c r="AE90" i="6" s="1"/>
  <c r="AG32" i="6"/>
  <c r="AF90" i="6" s="1"/>
  <c r="F32" i="6"/>
  <c r="I32" i="6"/>
  <c r="H90" i="6" s="1"/>
  <c r="N32" i="6"/>
  <c r="Q32" i="6"/>
  <c r="V32" i="6"/>
  <c r="AD32" i="6"/>
  <c r="AC90" i="6" s="1"/>
  <c r="Y32" i="6"/>
  <c r="C32" i="6"/>
  <c r="P89" i="6"/>
  <c r="G89" i="6"/>
  <c r="S88" i="4"/>
  <c r="I88" i="4"/>
  <c r="Y89" i="6"/>
  <c r="H89" i="6"/>
  <c r="X88" i="4"/>
  <c r="AC89" i="6"/>
  <c r="AA89" i="6"/>
  <c r="Q89" i="6"/>
  <c r="B33" i="6"/>
  <c r="D88" i="4"/>
  <c r="K88" i="4"/>
  <c r="U88" i="4"/>
  <c r="Z88" i="4"/>
  <c r="AH4" i="6"/>
  <c r="AH32" i="6" s="1"/>
  <c r="AG90" i="6" s="1"/>
  <c r="AF62" i="6"/>
  <c r="J88" i="4"/>
  <c r="C88" i="4"/>
  <c r="AB88" i="4"/>
  <c r="AC88" i="4"/>
  <c r="E38" i="5"/>
  <c r="L88" i="4"/>
  <c r="B40" i="5"/>
  <c r="C39" i="5"/>
  <c r="D39" i="5"/>
  <c r="F39" i="5"/>
  <c r="W88" i="4"/>
  <c r="M88" i="4"/>
  <c r="T88" i="4"/>
  <c r="R88" i="4"/>
  <c r="O88" i="4"/>
  <c r="E88" i="4"/>
  <c r="AF4" i="4"/>
  <c r="AE5" i="4"/>
  <c r="AD63" i="4" s="1"/>
  <c r="AE6" i="4"/>
  <c r="AD64" i="4" s="1"/>
  <c r="AE7" i="4"/>
  <c r="AD65" i="4" s="1"/>
  <c r="AE8" i="4"/>
  <c r="AD66" i="4" s="1"/>
  <c r="AE9" i="4"/>
  <c r="AD67" i="4" s="1"/>
  <c r="AE10" i="4"/>
  <c r="AD68" i="4" s="1"/>
  <c r="AE11" i="4"/>
  <c r="AD69" i="4" s="1"/>
  <c r="AE12" i="4"/>
  <c r="AD70" i="4" s="1"/>
  <c r="AE13" i="4"/>
  <c r="AD71" i="4" s="1"/>
  <c r="AE14" i="4"/>
  <c r="AD72" i="4" s="1"/>
  <c r="AE15" i="4"/>
  <c r="AD73" i="4" s="1"/>
  <c r="AE16" i="4"/>
  <c r="AD74" i="4" s="1"/>
  <c r="AE17" i="4"/>
  <c r="AD75" i="4" s="1"/>
  <c r="AE18" i="4"/>
  <c r="AD76" i="4" s="1"/>
  <c r="AE19" i="4"/>
  <c r="AD77" i="4" s="1"/>
  <c r="AE20" i="4"/>
  <c r="AD78" i="4" s="1"/>
  <c r="AE21" i="4"/>
  <c r="AD79" i="4" s="1"/>
  <c r="AE22" i="4"/>
  <c r="AD80" i="4" s="1"/>
  <c r="AE23" i="4"/>
  <c r="AD81" i="4" s="1"/>
  <c r="AE24" i="4"/>
  <c r="AD82" i="4" s="1"/>
  <c r="AE25" i="4"/>
  <c r="AD83" i="4" s="1"/>
  <c r="AE26" i="4"/>
  <c r="AD84" i="4" s="1"/>
  <c r="AE27" i="4"/>
  <c r="AD85" i="4" s="1"/>
  <c r="AE28" i="4"/>
  <c r="AD86" i="4" s="1"/>
  <c r="AE29" i="4"/>
  <c r="AD87" i="4" s="1"/>
  <c r="G88" i="4"/>
  <c r="I31" i="4"/>
  <c r="Q31" i="4"/>
  <c r="Y31" i="4"/>
  <c r="K31" i="4"/>
  <c r="S31" i="4"/>
  <c r="AA31" i="4"/>
  <c r="D31" i="4"/>
  <c r="L31" i="4"/>
  <c r="T31" i="4"/>
  <c r="AB31" i="4"/>
  <c r="G31" i="4"/>
  <c r="U31" i="4"/>
  <c r="H31" i="4"/>
  <c r="V31" i="4"/>
  <c r="J31" i="4"/>
  <c r="W31" i="4"/>
  <c r="M31" i="4"/>
  <c r="X31" i="4"/>
  <c r="N31" i="4"/>
  <c r="Z31" i="4"/>
  <c r="O31" i="4"/>
  <c r="AC31" i="4"/>
  <c r="AD31" i="4"/>
  <c r="AE31" i="4"/>
  <c r="AD89" i="4" s="1"/>
  <c r="E31" i="4"/>
  <c r="F31" i="4"/>
  <c r="P31" i="4"/>
  <c r="R31" i="4"/>
  <c r="C31" i="4"/>
  <c r="B32" i="4"/>
  <c r="AE30" i="4"/>
  <c r="AD88" i="4" s="1"/>
  <c r="Y88" i="4"/>
  <c r="H88" i="4"/>
  <c r="X90" i="6" l="1"/>
  <c r="M90" i="6"/>
  <c r="AF120" i="6"/>
  <c r="L90" i="6"/>
  <c r="AF119" i="6"/>
  <c r="AH5" i="6"/>
  <c r="AG63" i="6" s="1"/>
  <c r="AH6" i="6"/>
  <c r="AG64" i="6" s="1"/>
  <c r="AH7" i="6"/>
  <c r="AG65" i="6" s="1"/>
  <c r="AH8" i="6"/>
  <c r="AG66" i="6" s="1"/>
  <c r="AH9" i="6"/>
  <c r="AG67" i="6" s="1"/>
  <c r="AH10" i="6"/>
  <c r="AG68" i="6" s="1"/>
  <c r="AH11" i="6"/>
  <c r="AG69" i="6" s="1"/>
  <c r="AH12" i="6"/>
  <c r="AG70" i="6" s="1"/>
  <c r="AH13" i="6"/>
  <c r="AG71" i="6" s="1"/>
  <c r="AH14" i="6"/>
  <c r="AG72" i="6" s="1"/>
  <c r="AH15" i="6"/>
  <c r="AG73" i="6" s="1"/>
  <c r="AH16" i="6"/>
  <c r="AG74" i="6" s="1"/>
  <c r="AH17" i="6"/>
  <c r="AG75" i="6" s="1"/>
  <c r="AH18" i="6"/>
  <c r="AG76" i="6" s="1"/>
  <c r="AH19" i="6"/>
  <c r="AG77" i="6" s="1"/>
  <c r="AH20" i="6"/>
  <c r="AG78" i="6" s="1"/>
  <c r="AH21" i="6"/>
  <c r="AG79" i="6" s="1"/>
  <c r="AH22" i="6"/>
  <c r="AG80" i="6" s="1"/>
  <c r="AH23" i="6"/>
  <c r="AG81" i="6" s="1"/>
  <c r="AH24" i="6"/>
  <c r="AG82" i="6" s="1"/>
  <c r="AH25" i="6"/>
  <c r="AG83" i="6" s="1"/>
  <c r="AH26" i="6"/>
  <c r="AG84" i="6" s="1"/>
  <c r="AH27" i="6"/>
  <c r="AG85" i="6" s="1"/>
  <c r="AH28" i="6"/>
  <c r="AG86" i="6" s="1"/>
  <c r="AH29" i="6"/>
  <c r="AG87" i="6" s="1"/>
  <c r="AH30" i="6"/>
  <c r="AG88" i="6" s="1"/>
  <c r="AH31" i="6"/>
  <c r="AG89" i="6" s="1"/>
  <c r="AG62" i="6"/>
  <c r="AF121" i="6"/>
  <c r="E89" i="4"/>
  <c r="AB89" i="4"/>
  <c r="D90" i="6"/>
  <c r="F34" i="8"/>
  <c r="I34" i="8" s="1"/>
  <c r="G34" i="8"/>
  <c r="W89" i="4"/>
  <c r="D89" i="4"/>
  <c r="H34" i="8"/>
  <c r="B36" i="8"/>
  <c r="E36" i="8" s="1"/>
  <c r="D35" i="8"/>
  <c r="C35" i="8"/>
  <c r="L89" i="4"/>
  <c r="AA90" i="6"/>
  <c r="T90" i="6"/>
  <c r="U89" i="4"/>
  <c r="K90" i="6"/>
  <c r="V90" i="6"/>
  <c r="C90" i="6"/>
  <c r="B36" i="7"/>
  <c r="D36" i="7" s="1"/>
  <c r="F35" i="7"/>
  <c r="C35" i="7"/>
  <c r="E35" i="7" s="1"/>
  <c r="W90" i="6"/>
  <c r="N90" i="6"/>
  <c r="E90" i="6"/>
  <c r="O90" i="6"/>
  <c r="F90" i="6"/>
  <c r="Y90" i="6"/>
  <c r="S89" i="4"/>
  <c r="U90" i="6"/>
  <c r="G90" i="6"/>
  <c r="Q90" i="6"/>
  <c r="AC121" i="6"/>
  <c r="AC120" i="6"/>
  <c r="AC119" i="6"/>
  <c r="P90" i="6"/>
  <c r="Z90" i="6"/>
  <c r="I90" i="6"/>
  <c r="E39" i="5"/>
  <c r="E33" i="6"/>
  <c r="M33" i="6"/>
  <c r="U33" i="6"/>
  <c r="AC33" i="6"/>
  <c r="AB91" i="6" s="1"/>
  <c r="F33" i="6"/>
  <c r="N33" i="6"/>
  <c r="V33" i="6"/>
  <c r="AD33" i="6"/>
  <c r="AC91" i="6" s="1"/>
  <c r="G33" i="6"/>
  <c r="O33" i="6"/>
  <c r="W33" i="6"/>
  <c r="AE33" i="6"/>
  <c r="AD91" i="6" s="1"/>
  <c r="H33" i="6"/>
  <c r="P33" i="6"/>
  <c r="X33" i="6"/>
  <c r="AF33" i="6"/>
  <c r="AE91" i="6" s="1"/>
  <c r="J33" i="6"/>
  <c r="R33" i="6"/>
  <c r="Z33" i="6"/>
  <c r="AH33" i="6"/>
  <c r="AG91" i="6" s="1"/>
  <c r="K33" i="6"/>
  <c r="S33" i="6"/>
  <c r="AA33" i="6"/>
  <c r="L33" i="6"/>
  <c r="C33" i="6"/>
  <c r="Q33" i="6"/>
  <c r="T33" i="6"/>
  <c r="Y33" i="6"/>
  <c r="AB33" i="6"/>
  <c r="AG33" i="6"/>
  <c r="AF91" i="6" s="1"/>
  <c r="D33" i="6"/>
  <c r="I33" i="6"/>
  <c r="R90" i="6"/>
  <c r="AB90" i="6"/>
  <c r="S90" i="6"/>
  <c r="J90" i="6"/>
  <c r="Y89" i="4"/>
  <c r="J89" i="4"/>
  <c r="P89" i="4"/>
  <c r="AH62" i="6"/>
  <c r="AI4" i="6"/>
  <c r="B34" i="6"/>
  <c r="N89" i="4"/>
  <c r="G89" i="4"/>
  <c r="AG4" i="4"/>
  <c r="AF62" i="4"/>
  <c r="AF5" i="4"/>
  <c r="AE63" i="4" s="1"/>
  <c r="AF6" i="4"/>
  <c r="AE64" i="4" s="1"/>
  <c r="AF7" i="4"/>
  <c r="AE65" i="4" s="1"/>
  <c r="AF8" i="4"/>
  <c r="AE66" i="4" s="1"/>
  <c r="AF9" i="4"/>
  <c r="AE67" i="4" s="1"/>
  <c r="AF10" i="4"/>
  <c r="AE68" i="4" s="1"/>
  <c r="AF11" i="4"/>
  <c r="AE69" i="4" s="1"/>
  <c r="AF12" i="4"/>
  <c r="AE70" i="4" s="1"/>
  <c r="AF13" i="4"/>
  <c r="AE71" i="4" s="1"/>
  <c r="AF14" i="4"/>
  <c r="AE72" i="4" s="1"/>
  <c r="AF15" i="4"/>
  <c r="AE73" i="4" s="1"/>
  <c r="AF16" i="4"/>
  <c r="AE74" i="4" s="1"/>
  <c r="AF17" i="4"/>
  <c r="AE75" i="4" s="1"/>
  <c r="AF18" i="4"/>
  <c r="AE76" i="4" s="1"/>
  <c r="AF19" i="4"/>
  <c r="AE77" i="4" s="1"/>
  <c r="AF20" i="4"/>
  <c r="AE78" i="4" s="1"/>
  <c r="AF21" i="4"/>
  <c r="AE79" i="4" s="1"/>
  <c r="AF22" i="4"/>
  <c r="AE80" i="4" s="1"/>
  <c r="AF23" i="4"/>
  <c r="AE81" i="4" s="1"/>
  <c r="AF24" i="4"/>
  <c r="AE82" i="4" s="1"/>
  <c r="AF25" i="4"/>
  <c r="AE83" i="4" s="1"/>
  <c r="AF26" i="4"/>
  <c r="AE84" i="4" s="1"/>
  <c r="AF27" i="4"/>
  <c r="AE85" i="4" s="1"/>
  <c r="AF28" i="4"/>
  <c r="AE86" i="4" s="1"/>
  <c r="AF29" i="4"/>
  <c r="AE87" i="4" s="1"/>
  <c r="AF30" i="4"/>
  <c r="AE88" i="4" s="1"/>
  <c r="Z89" i="4"/>
  <c r="I89" i="4"/>
  <c r="H89" i="4"/>
  <c r="AD120" i="4"/>
  <c r="AA89" i="4"/>
  <c r="R89" i="4"/>
  <c r="B41" i="5"/>
  <c r="D40" i="5"/>
  <c r="F40" i="5"/>
  <c r="C40" i="5"/>
  <c r="AD119" i="4"/>
  <c r="AF31" i="4"/>
  <c r="AE89" i="4" s="1"/>
  <c r="K89" i="4"/>
  <c r="AE62" i="4"/>
  <c r="V89" i="4"/>
  <c r="T89" i="4"/>
  <c r="C89" i="4"/>
  <c r="O89" i="4"/>
  <c r="M89" i="4"/>
  <c r="F89" i="4"/>
  <c r="D32" i="4"/>
  <c r="L32" i="4"/>
  <c r="T32" i="4"/>
  <c r="AB32" i="4"/>
  <c r="F32" i="4"/>
  <c r="N32" i="4"/>
  <c r="V32" i="4"/>
  <c r="AD32" i="4"/>
  <c r="AC90" i="4" s="1"/>
  <c r="G32" i="4"/>
  <c r="O32" i="4"/>
  <c r="W32" i="4"/>
  <c r="E32" i="4"/>
  <c r="R32" i="4"/>
  <c r="AE32" i="4"/>
  <c r="AD90" i="4" s="1"/>
  <c r="H32" i="4"/>
  <c r="S32" i="4"/>
  <c r="AF32" i="4"/>
  <c r="AE90" i="4" s="1"/>
  <c r="I32" i="4"/>
  <c r="U32" i="4"/>
  <c r="AG32" i="4"/>
  <c r="AF90" i="4" s="1"/>
  <c r="J32" i="4"/>
  <c r="X32" i="4"/>
  <c r="K32" i="4"/>
  <c r="Y32" i="4"/>
  <c r="M32" i="4"/>
  <c r="Z32" i="4"/>
  <c r="AA32" i="4"/>
  <c r="AC32" i="4"/>
  <c r="AB90" i="4" s="1"/>
  <c r="C32" i="4"/>
  <c r="P32" i="4"/>
  <c r="Q32" i="4"/>
  <c r="B33" i="4"/>
  <c r="Q89" i="4"/>
  <c r="AC89" i="4"/>
  <c r="X89" i="4"/>
  <c r="AD121" i="4"/>
  <c r="H91" i="6" l="1"/>
  <c r="K91" i="6"/>
  <c r="AI5" i="6"/>
  <c r="AH63" i="6" s="1"/>
  <c r="AI6" i="6"/>
  <c r="AH64" i="6" s="1"/>
  <c r="AI7" i="6"/>
  <c r="AH65" i="6" s="1"/>
  <c r="AI8" i="6"/>
  <c r="AH66" i="6" s="1"/>
  <c r="AI9" i="6"/>
  <c r="AH67" i="6" s="1"/>
  <c r="AI10" i="6"/>
  <c r="AH68" i="6" s="1"/>
  <c r="AI11" i="6"/>
  <c r="AH69" i="6" s="1"/>
  <c r="AI12" i="6"/>
  <c r="AH70" i="6" s="1"/>
  <c r="AI13" i="6"/>
  <c r="AH71" i="6" s="1"/>
  <c r="AI14" i="6"/>
  <c r="AH72" i="6" s="1"/>
  <c r="AI15" i="6"/>
  <c r="AH73" i="6" s="1"/>
  <c r="AI16" i="6"/>
  <c r="AH74" i="6" s="1"/>
  <c r="AI17" i="6"/>
  <c r="AH75" i="6" s="1"/>
  <c r="AI18" i="6"/>
  <c r="AH76" i="6" s="1"/>
  <c r="AI19" i="6"/>
  <c r="AH77" i="6" s="1"/>
  <c r="AI20" i="6"/>
  <c r="AH78" i="6" s="1"/>
  <c r="AI21" i="6"/>
  <c r="AH79" i="6" s="1"/>
  <c r="AI22" i="6"/>
  <c r="AH80" i="6" s="1"/>
  <c r="AI23" i="6"/>
  <c r="AH81" i="6" s="1"/>
  <c r="AI24" i="6"/>
  <c r="AH82" i="6" s="1"/>
  <c r="AI25" i="6"/>
  <c r="AH83" i="6" s="1"/>
  <c r="AI26" i="6"/>
  <c r="AH84" i="6" s="1"/>
  <c r="AI27" i="6"/>
  <c r="AH85" i="6" s="1"/>
  <c r="AI28" i="6"/>
  <c r="AH86" i="6" s="1"/>
  <c r="AI29" i="6"/>
  <c r="AH87" i="6" s="1"/>
  <c r="AI30" i="6"/>
  <c r="AH88" i="6" s="1"/>
  <c r="AI31" i="6"/>
  <c r="AH89" i="6" s="1"/>
  <c r="AI32" i="6"/>
  <c r="AH90" i="6" s="1"/>
  <c r="AG119" i="6"/>
  <c r="AG121" i="6"/>
  <c r="AI33" i="6"/>
  <c r="AH91" i="6" s="1"/>
  <c r="AG120" i="6"/>
  <c r="X91" i="6"/>
  <c r="F91" i="6"/>
  <c r="V91" i="6"/>
  <c r="M91" i="6"/>
  <c r="G35" i="8"/>
  <c r="F35" i="8"/>
  <c r="I35" i="8" s="1"/>
  <c r="U91" i="6"/>
  <c r="H35" i="8"/>
  <c r="G91" i="6"/>
  <c r="P90" i="4"/>
  <c r="I90" i="4"/>
  <c r="E40" i="5"/>
  <c r="Y90" i="4"/>
  <c r="O91" i="6"/>
  <c r="S91" i="6"/>
  <c r="Q91" i="6"/>
  <c r="B37" i="8"/>
  <c r="E37" i="8" s="1"/>
  <c r="D36" i="8"/>
  <c r="C36" i="8"/>
  <c r="J91" i="6"/>
  <c r="T91" i="6"/>
  <c r="AB121" i="6"/>
  <c r="AB120" i="6"/>
  <c r="AB119" i="6"/>
  <c r="L91" i="6"/>
  <c r="AA91" i="6"/>
  <c r="D91" i="6"/>
  <c r="H34" i="6"/>
  <c r="P34" i="6"/>
  <c r="X34" i="6"/>
  <c r="AF34" i="6"/>
  <c r="AE92" i="6" s="1"/>
  <c r="I34" i="6"/>
  <c r="Q34" i="6"/>
  <c r="Y34" i="6"/>
  <c r="AG34" i="6"/>
  <c r="AF92" i="6" s="1"/>
  <c r="J34" i="6"/>
  <c r="R34" i="6"/>
  <c r="Z34" i="6"/>
  <c r="AH34" i="6"/>
  <c r="AG92" i="6" s="1"/>
  <c r="K34" i="6"/>
  <c r="S34" i="6"/>
  <c r="AA34" i="6"/>
  <c r="AI34" i="6"/>
  <c r="AH92" i="6" s="1"/>
  <c r="E34" i="6"/>
  <c r="M34" i="6"/>
  <c r="U34" i="6"/>
  <c r="AC34" i="6"/>
  <c r="AB92" i="6" s="1"/>
  <c r="F34" i="6"/>
  <c r="N34" i="6"/>
  <c r="M92" i="6" s="1"/>
  <c r="V34" i="6"/>
  <c r="AD34" i="6"/>
  <c r="AC92" i="6" s="1"/>
  <c r="W34" i="6"/>
  <c r="AB34" i="6"/>
  <c r="AA92" i="6" s="1"/>
  <c r="C34" i="6"/>
  <c r="G34" i="6"/>
  <c r="AE34" i="6"/>
  <c r="AD92" i="6" s="1"/>
  <c r="D34" i="6"/>
  <c r="L34" i="6"/>
  <c r="O34" i="6"/>
  <c r="T34" i="6"/>
  <c r="S92" i="6" s="1"/>
  <c r="W91" i="6"/>
  <c r="N91" i="6"/>
  <c r="E91" i="6"/>
  <c r="C36" i="7"/>
  <c r="E36" i="7" s="1"/>
  <c r="B37" i="7"/>
  <c r="D37" i="7" s="1"/>
  <c r="F36" i="7"/>
  <c r="Q90" i="4"/>
  <c r="Y91" i="6"/>
  <c r="V90" i="4"/>
  <c r="Z91" i="6"/>
  <c r="I91" i="6"/>
  <c r="H90" i="4"/>
  <c r="C91" i="6"/>
  <c r="P91" i="6"/>
  <c r="R91" i="6"/>
  <c r="M90" i="4"/>
  <c r="AJ4" i="6"/>
  <c r="B35" i="6"/>
  <c r="R90" i="4"/>
  <c r="G90" i="4"/>
  <c r="U90" i="4"/>
  <c r="N90" i="4"/>
  <c r="E90" i="4"/>
  <c r="AC119" i="4"/>
  <c r="AC121" i="4"/>
  <c r="AC120" i="4"/>
  <c r="AE119" i="4"/>
  <c r="AB120" i="4"/>
  <c r="AB119" i="4"/>
  <c r="X90" i="4"/>
  <c r="F90" i="4"/>
  <c r="D90" i="4"/>
  <c r="C90" i="4"/>
  <c r="Z90" i="4"/>
  <c r="J90" i="4"/>
  <c r="G33" i="4"/>
  <c r="O33" i="4"/>
  <c r="W33" i="4"/>
  <c r="AE33" i="4"/>
  <c r="AD91" i="4" s="1"/>
  <c r="I33" i="4"/>
  <c r="Q33" i="4"/>
  <c r="Y33" i="4"/>
  <c r="AG33" i="4"/>
  <c r="AF91" i="4" s="1"/>
  <c r="J33" i="4"/>
  <c r="T33" i="4"/>
  <c r="AD33" i="4"/>
  <c r="AC91" i="4" s="1"/>
  <c r="K33" i="4"/>
  <c r="U33" i="4"/>
  <c r="AF33" i="4"/>
  <c r="AE91" i="4" s="1"/>
  <c r="L33" i="4"/>
  <c r="V33" i="4"/>
  <c r="AH33" i="4"/>
  <c r="AG91" i="4" s="1"/>
  <c r="M33" i="4"/>
  <c r="X33" i="4"/>
  <c r="D33" i="4"/>
  <c r="N33" i="4"/>
  <c r="Z33" i="4"/>
  <c r="E33" i="4"/>
  <c r="P33" i="4"/>
  <c r="AA33" i="4"/>
  <c r="R33" i="4"/>
  <c r="S33" i="4"/>
  <c r="AB33" i="4"/>
  <c r="AC33" i="4"/>
  <c r="AB91" i="4" s="1"/>
  <c r="F33" i="4"/>
  <c r="H33" i="4"/>
  <c r="C33" i="4"/>
  <c r="B34" i="4"/>
  <c r="O90" i="4"/>
  <c r="T90" i="4"/>
  <c r="AA90" i="4"/>
  <c r="AE121" i="4"/>
  <c r="AH4" i="4"/>
  <c r="AG62" i="4"/>
  <c r="AG5" i="4"/>
  <c r="AF63" i="4" s="1"/>
  <c r="AG6" i="4"/>
  <c r="AF64" i="4" s="1"/>
  <c r="AG7" i="4"/>
  <c r="AF65" i="4" s="1"/>
  <c r="AG8" i="4"/>
  <c r="AF66" i="4" s="1"/>
  <c r="AG9" i="4"/>
  <c r="AF67" i="4" s="1"/>
  <c r="AG10" i="4"/>
  <c r="AF68" i="4" s="1"/>
  <c r="AG11" i="4"/>
  <c r="AF69" i="4" s="1"/>
  <c r="AG12" i="4"/>
  <c r="AF70" i="4" s="1"/>
  <c r="AG13" i="4"/>
  <c r="AF71" i="4" s="1"/>
  <c r="AG14" i="4"/>
  <c r="AF72" i="4" s="1"/>
  <c r="AG15" i="4"/>
  <c r="AF73" i="4" s="1"/>
  <c r="AG16" i="4"/>
  <c r="AF74" i="4" s="1"/>
  <c r="AG17" i="4"/>
  <c r="AF75" i="4" s="1"/>
  <c r="AG18" i="4"/>
  <c r="AF76" i="4" s="1"/>
  <c r="AG19" i="4"/>
  <c r="AF77" i="4" s="1"/>
  <c r="AG20" i="4"/>
  <c r="AF78" i="4" s="1"/>
  <c r="AG21" i="4"/>
  <c r="AF79" i="4" s="1"/>
  <c r="AG22" i="4"/>
  <c r="AF80" i="4" s="1"/>
  <c r="AG23" i="4"/>
  <c r="AF81" i="4" s="1"/>
  <c r="AG24" i="4"/>
  <c r="AF82" i="4" s="1"/>
  <c r="AG25" i="4"/>
  <c r="AF83" i="4" s="1"/>
  <c r="AG26" i="4"/>
  <c r="AF84" i="4" s="1"/>
  <c r="AG27" i="4"/>
  <c r="AF85" i="4" s="1"/>
  <c r="AG28" i="4"/>
  <c r="AF86" i="4" s="1"/>
  <c r="AG29" i="4"/>
  <c r="AF87" i="4" s="1"/>
  <c r="AG30" i="4"/>
  <c r="AF88" i="4" s="1"/>
  <c r="AG31" i="4"/>
  <c r="AF89" i="4" s="1"/>
  <c r="S90" i="4"/>
  <c r="AE120" i="4"/>
  <c r="AB121" i="4"/>
  <c r="W90" i="4"/>
  <c r="L90" i="4"/>
  <c r="K90" i="4"/>
  <c r="B42" i="5"/>
  <c r="D41" i="5"/>
  <c r="F41" i="5"/>
  <c r="C41" i="5"/>
  <c r="D92" i="6" l="1"/>
  <c r="AH121" i="6"/>
  <c r="I91" i="4"/>
  <c r="AH120" i="6"/>
  <c r="AJ5" i="6"/>
  <c r="AI63" i="6" s="1"/>
  <c r="AJ6" i="6"/>
  <c r="AI64" i="6" s="1"/>
  <c r="AJ7" i="6"/>
  <c r="AI65" i="6" s="1"/>
  <c r="AJ8" i="6"/>
  <c r="AI66" i="6" s="1"/>
  <c r="AJ9" i="6"/>
  <c r="AI67" i="6" s="1"/>
  <c r="AJ10" i="6"/>
  <c r="AI68" i="6" s="1"/>
  <c r="AJ11" i="6"/>
  <c r="AI69" i="6" s="1"/>
  <c r="AJ12" i="6"/>
  <c r="AI70" i="6" s="1"/>
  <c r="AJ13" i="6"/>
  <c r="AI71" i="6" s="1"/>
  <c r="AJ14" i="6"/>
  <c r="AI72" i="6" s="1"/>
  <c r="AJ15" i="6"/>
  <c r="AI73" i="6" s="1"/>
  <c r="AJ16" i="6"/>
  <c r="AI74" i="6" s="1"/>
  <c r="AJ17" i="6"/>
  <c r="AI75" i="6" s="1"/>
  <c r="AJ18" i="6"/>
  <c r="AI76" i="6" s="1"/>
  <c r="AJ19" i="6"/>
  <c r="AI77" i="6" s="1"/>
  <c r="AJ20" i="6"/>
  <c r="AI78" i="6" s="1"/>
  <c r="AJ21" i="6"/>
  <c r="AI79" i="6" s="1"/>
  <c r="AJ22" i="6"/>
  <c r="AI80" i="6" s="1"/>
  <c r="AJ23" i="6"/>
  <c r="AI81" i="6" s="1"/>
  <c r="AJ24" i="6"/>
  <c r="AI82" i="6" s="1"/>
  <c r="AJ25" i="6"/>
  <c r="AI83" i="6" s="1"/>
  <c r="AJ26" i="6"/>
  <c r="AI84" i="6" s="1"/>
  <c r="AJ27" i="6"/>
  <c r="AI85" i="6" s="1"/>
  <c r="AJ28" i="6"/>
  <c r="AI86" i="6" s="1"/>
  <c r="AJ29" i="6"/>
  <c r="AI87" i="6" s="1"/>
  <c r="AJ30" i="6"/>
  <c r="AI88" i="6" s="1"/>
  <c r="AJ31" i="6"/>
  <c r="AI89" i="6" s="1"/>
  <c r="AJ32" i="6"/>
  <c r="AI90" i="6" s="1"/>
  <c r="AJ33" i="6"/>
  <c r="AI91" i="6" s="1"/>
  <c r="AI62" i="6"/>
  <c r="AJ34" i="6"/>
  <c r="AI92" i="6" s="1"/>
  <c r="AH119" i="6"/>
  <c r="P92" i="6"/>
  <c r="N92" i="6"/>
  <c r="Q91" i="4"/>
  <c r="E41" i="5"/>
  <c r="U91" i="4"/>
  <c r="G36" i="8"/>
  <c r="F36" i="8"/>
  <c r="I36" i="8" s="1"/>
  <c r="X92" i="6"/>
  <c r="H36" i="8"/>
  <c r="T92" i="6"/>
  <c r="B38" i="8"/>
  <c r="E38" i="8" s="1"/>
  <c r="D37" i="8"/>
  <c r="C37" i="8"/>
  <c r="Y92" i="6"/>
  <c r="J92" i="6"/>
  <c r="U92" i="6"/>
  <c r="L92" i="6"/>
  <c r="W92" i="6"/>
  <c r="O91" i="4"/>
  <c r="O92" i="6"/>
  <c r="K35" i="6"/>
  <c r="S35" i="6"/>
  <c r="AA35" i="6"/>
  <c r="Z93" i="6" s="1"/>
  <c r="AI35" i="6"/>
  <c r="AH93" i="6" s="1"/>
  <c r="D35" i="6"/>
  <c r="L35" i="6"/>
  <c r="T35" i="6"/>
  <c r="AB35" i="6"/>
  <c r="AA93" i="6" s="1"/>
  <c r="AJ35" i="6"/>
  <c r="AI93" i="6" s="1"/>
  <c r="E35" i="6"/>
  <c r="M35" i="6"/>
  <c r="U35" i="6"/>
  <c r="AC35" i="6"/>
  <c r="AB93" i="6" s="1"/>
  <c r="AK35" i="6"/>
  <c r="AJ93" i="6" s="1"/>
  <c r="F35" i="6"/>
  <c r="N35" i="6"/>
  <c r="V35" i="6"/>
  <c r="AD35" i="6"/>
  <c r="AC93" i="6" s="1"/>
  <c r="H35" i="6"/>
  <c r="P35" i="6"/>
  <c r="X35" i="6"/>
  <c r="AF35" i="6"/>
  <c r="AE93" i="6" s="1"/>
  <c r="I35" i="6"/>
  <c r="Q35" i="6"/>
  <c r="Y35" i="6"/>
  <c r="AG35" i="6"/>
  <c r="AF93" i="6" s="1"/>
  <c r="AH35" i="6"/>
  <c r="AG93" i="6" s="1"/>
  <c r="G35" i="6"/>
  <c r="J35" i="6"/>
  <c r="C35" i="6"/>
  <c r="O35" i="6"/>
  <c r="R35" i="6"/>
  <c r="W35" i="6"/>
  <c r="Z35" i="6"/>
  <c r="AE35" i="6"/>
  <c r="AD93" i="6" s="1"/>
  <c r="K92" i="6"/>
  <c r="E92" i="6"/>
  <c r="G92" i="6"/>
  <c r="E91" i="4"/>
  <c r="V92" i="6"/>
  <c r="H92" i="6"/>
  <c r="AA121" i="6"/>
  <c r="AA120" i="6"/>
  <c r="AA119" i="6"/>
  <c r="C92" i="6"/>
  <c r="Q92" i="6"/>
  <c r="AA91" i="4"/>
  <c r="AA121" i="4" s="1"/>
  <c r="J91" i="4"/>
  <c r="B38" i="7"/>
  <c r="D38" i="7" s="1"/>
  <c r="F37" i="7"/>
  <c r="C37" i="7"/>
  <c r="E37" i="7" s="1"/>
  <c r="Z92" i="6"/>
  <c r="I92" i="6"/>
  <c r="F92" i="6"/>
  <c r="R92" i="6"/>
  <c r="X91" i="4"/>
  <c r="M91" i="4"/>
  <c r="T91" i="4"/>
  <c r="C91" i="4"/>
  <c r="V91" i="4"/>
  <c r="B36" i="6"/>
  <c r="Z91" i="4"/>
  <c r="AK4" i="6"/>
  <c r="AJ62" i="6" s="1"/>
  <c r="B43" i="5"/>
  <c r="C42" i="5"/>
  <c r="D42" i="5"/>
  <c r="F42" i="5"/>
  <c r="N91" i="4"/>
  <c r="AF121" i="4"/>
  <c r="P91" i="4"/>
  <c r="G91" i="4"/>
  <c r="F91" i="4"/>
  <c r="AF120" i="4"/>
  <c r="K91" i="4"/>
  <c r="H91" i="4"/>
  <c r="J34" i="4"/>
  <c r="R34" i="4"/>
  <c r="Z34" i="4"/>
  <c r="AH34" i="4"/>
  <c r="AG92" i="4" s="1"/>
  <c r="D34" i="4"/>
  <c r="L34" i="4"/>
  <c r="T34" i="4"/>
  <c r="AB34" i="4"/>
  <c r="AA92" i="4" s="1"/>
  <c r="I34" i="4"/>
  <c r="U34" i="4"/>
  <c r="AE34" i="4"/>
  <c r="AD92" i="4" s="1"/>
  <c r="K34" i="4"/>
  <c r="V34" i="4"/>
  <c r="AF34" i="4"/>
  <c r="AE92" i="4" s="1"/>
  <c r="M34" i="4"/>
  <c r="W34" i="4"/>
  <c r="AG34" i="4"/>
  <c r="AF92" i="4" s="1"/>
  <c r="N34" i="4"/>
  <c r="X34" i="4"/>
  <c r="AI34" i="4"/>
  <c r="AH92" i="4" s="1"/>
  <c r="E34" i="4"/>
  <c r="O34" i="4"/>
  <c r="Y34" i="4"/>
  <c r="F34" i="4"/>
  <c r="P34" i="4"/>
  <c r="AA34" i="4"/>
  <c r="G34" i="4"/>
  <c r="H34" i="4"/>
  <c r="Q34" i="4"/>
  <c r="S34" i="4"/>
  <c r="R92" i="4" s="1"/>
  <c r="AC34" i="4"/>
  <c r="AB92" i="4" s="1"/>
  <c r="AD34" i="4"/>
  <c r="AC92" i="4" s="1"/>
  <c r="C34" i="4"/>
  <c r="B35" i="4"/>
  <c r="D91" i="4"/>
  <c r="S91" i="4"/>
  <c r="AF119" i="4"/>
  <c r="W91" i="4"/>
  <c r="R91" i="4"/>
  <c r="L91" i="4"/>
  <c r="AI4" i="4"/>
  <c r="AH62" i="4"/>
  <c r="AH5" i="4"/>
  <c r="AG63" i="4" s="1"/>
  <c r="AH6" i="4"/>
  <c r="AG64" i="4" s="1"/>
  <c r="AH7" i="4"/>
  <c r="AG65" i="4" s="1"/>
  <c r="AH8" i="4"/>
  <c r="AG66" i="4" s="1"/>
  <c r="AH9" i="4"/>
  <c r="AG67" i="4" s="1"/>
  <c r="AH10" i="4"/>
  <c r="AG68" i="4" s="1"/>
  <c r="AH11" i="4"/>
  <c r="AG69" i="4" s="1"/>
  <c r="AH12" i="4"/>
  <c r="AG70" i="4" s="1"/>
  <c r="AH13" i="4"/>
  <c r="AG71" i="4" s="1"/>
  <c r="AH14" i="4"/>
  <c r="AG72" i="4" s="1"/>
  <c r="AH15" i="4"/>
  <c r="AG73" i="4" s="1"/>
  <c r="AH16" i="4"/>
  <c r="AG74" i="4" s="1"/>
  <c r="AH17" i="4"/>
  <c r="AG75" i="4" s="1"/>
  <c r="AH18" i="4"/>
  <c r="AG76" i="4" s="1"/>
  <c r="AH19" i="4"/>
  <c r="AG77" i="4" s="1"/>
  <c r="AH20" i="4"/>
  <c r="AG78" i="4" s="1"/>
  <c r="AH21" i="4"/>
  <c r="AG79" i="4" s="1"/>
  <c r="AH22" i="4"/>
  <c r="AG80" i="4" s="1"/>
  <c r="AH23" i="4"/>
  <c r="AG81" i="4" s="1"/>
  <c r="AH24" i="4"/>
  <c r="AG82" i="4" s="1"/>
  <c r="AH25" i="4"/>
  <c r="AG83" i="4" s="1"/>
  <c r="AH26" i="4"/>
  <c r="AG84" i="4" s="1"/>
  <c r="AH27" i="4"/>
  <c r="AG85" i="4" s="1"/>
  <c r="AH28" i="4"/>
  <c r="AG86" i="4" s="1"/>
  <c r="AH29" i="4"/>
  <c r="AG87" i="4" s="1"/>
  <c r="AH30" i="4"/>
  <c r="AG88" i="4" s="1"/>
  <c r="AH31" i="4"/>
  <c r="AG89" i="4" s="1"/>
  <c r="AH32" i="4"/>
  <c r="AG90" i="4" s="1"/>
  <c r="Y91" i="4"/>
  <c r="AI120" i="6" l="1"/>
  <c r="AI121" i="6"/>
  <c r="AI119" i="6"/>
  <c r="AK5" i="6"/>
  <c r="AJ63" i="6" s="1"/>
  <c r="AK6" i="6"/>
  <c r="AJ64" i="6" s="1"/>
  <c r="AK7" i="6"/>
  <c r="AJ65" i="6" s="1"/>
  <c r="AK8" i="6"/>
  <c r="AJ66" i="6" s="1"/>
  <c r="AK9" i="6"/>
  <c r="AJ67" i="6" s="1"/>
  <c r="AK10" i="6"/>
  <c r="AJ68" i="6" s="1"/>
  <c r="AK11" i="6"/>
  <c r="AJ69" i="6" s="1"/>
  <c r="AK12" i="6"/>
  <c r="AJ70" i="6" s="1"/>
  <c r="AK13" i="6"/>
  <c r="AJ71" i="6" s="1"/>
  <c r="AK14" i="6"/>
  <c r="AJ72" i="6" s="1"/>
  <c r="AK15" i="6"/>
  <c r="AJ73" i="6" s="1"/>
  <c r="AK16" i="6"/>
  <c r="AJ74" i="6" s="1"/>
  <c r="AK17" i="6"/>
  <c r="AJ75" i="6" s="1"/>
  <c r="AK18" i="6"/>
  <c r="AJ76" i="6" s="1"/>
  <c r="AK19" i="6"/>
  <c r="AJ77" i="6" s="1"/>
  <c r="AK20" i="6"/>
  <c r="AJ78" i="6" s="1"/>
  <c r="AK21" i="6"/>
  <c r="AJ79" i="6" s="1"/>
  <c r="AK22" i="6"/>
  <c r="AJ80" i="6" s="1"/>
  <c r="AK23" i="6"/>
  <c r="AJ81" i="6" s="1"/>
  <c r="AK24" i="6"/>
  <c r="AJ82" i="6" s="1"/>
  <c r="AK25" i="6"/>
  <c r="AJ83" i="6" s="1"/>
  <c r="AK26" i="6"/>
  <c r="AJ84" i="6" s="1"/>
  <c r="AK27" i="6"/>
  <c r="AJ85" i="6" s="1"/>
  <c r="AK28" i="6"/>
  <c r="AJ86" i="6" s="1"/>
  <c r="AK29" i="6"/>
  <c r="AJ87" i="6" s="1"/>
  <c r="AK30" i="6"/>
  <c r="AJ88" i="6" s="1"/>
  <c r="AK31" i="6"/>
  <c r="AJ89" i="6" s="1"/>
  <c r="AK32" i="6"/>
  <c r="AJ90" i="6" s="1"/>
  <c r="AK33" i="6"/>
  <c r="AJ91" i="6" s="1"/>
  <c r="AK34" i="6"/>
  <c r="AJ92" i="6" s="1"/>
  <c r="K93" i="6"/>
  <c r="U93" i="6"/>
  <c r="W92" i="4"/>
  <c r="T92" i="4"/>
  <c r="Z92" i="4"/>
  <c r="F37" i="8"/>
  <c r="I37" i="8" s="1"/>
  <c r="AA120" i="4"/>
  <c r="G37" i="8"/>
  <c r="H37" i="8"/>
  <c r="G92" i="4"/>
  <c r="J92" i="4"/>
  <c r="X93" i="6"/>
  <c r="E93" i="6"/>
  <c r="D38" i="8"/>
  <c r="B39" i="8"/>
  <c r="E39" i="8" s="1"/>
  <c r="C38" i="8"/>
  <c r="X92" i="4"/>
  <c r="V93" i="6"/>
  <c r="P92" i="4"/>
  <c r="Z121" i="6"/>
  <c r="Z120" i="6"/>
  <c r="Z119" i="6"/>
  <c r="S93" i="6"/>
  <c r="J93" i="6"/>
  <c r="C92" i="4"/>
  <c r="N93" i="6"/>
  <c r="T93" i="6"/>
  <c r="L93" i="6"/>
  <c r="C93" i="6"/>
  <c r="W93" i="6"/>
  <c r="M93" i="6"/>
  <c r="D93" i="6"/>
  <c r="C38" i="7"/>
  <c r="E38" i="7" s="1"/>
  <c r="B39" i="7"/>
  <c r="D39" i="7" s="1"/>
  <c r="F38" i="7"/>
  <c r="Y93" i="6"/>
  <c r="I93" i="6"/>
  <c r="O93" i="6"/>
  <c r="AA119" i="4"/>
  <c r="P93" i="6"/>
  <c r="G93" i="6"/>
  <c r="F36" i="6"/>
  <c r="N36" i="6"/>
  <c r="V36" i="6"/>
  <c r="AD36" i="6"/>
  <c r="AC94" i="6" s="1"/>
  <c r="G36" i="6"/>
  <c r="O36" i="6"/>
  <c r="W36" i="6"/>
  <c r="AE36" i="6"/>
  <c r="AD94" i="6" s="1"/>
  <c r="H36" i="6"/>
  <c r="P36" i="6"/>
  <c r="X36" i="6"/>
  <c r="AF36" i="6"/>
  <c r="AE94" i="6" s="1"/>
  <c r="I36" i="6"/>
  <c r="Q36" i="6"/>
  <c r="Y36" i="6"/>
  <c r="AG36" i="6"/>
  <c r="AF94" i="6" s="1"/>
  <c r="K36" i="6"/>
  <c r="S36" i="6"/>
  <c r="AA36" i="6"/>
  <c r="Z94" i="6" s="1"/>
  <c r="AI36" i="6"/>
  <c r="AH94" i="6" s="1"/>
  <c r="D36" i="6"/>
  <c r="L36" i="6"/>
  <c r="T36" i="6"/>
  <c r="AB36" i="6"/>
  <c r="AA94" i="6" s="1"/>
  <c r="AJ36" i="6"/>
  <c r="AI94" i="6" s="1"/>
  <c r="M36" i="6"/>
  <c r="L94" i="6" s="1"/>
  <c r="R36" i="6"/>
  <c r="AC36" i="6"/>
  <c r="AB94" i="6" s="1"/>
  <c r="U36" i="6"/>
  <c r="C36" i="6"/>
  <c r="Z36" i="6"/>
  <c r="Y94" i="6" s="1"/>
  <c r="AH36" i="6"/>
  <c r="AG94" i="6" s="1"/>
  <c r="J36" i="6"/>
  <c r="E36" i="6"/>
  <c r="AK36" i="6"/>
  <c r="AJ94" i="6" s="1"/>
  <c r="F93" i="6"/>
  <c r="H93" i="6"/>
  <c r="Q93" i="6"/>
  <c r="R93" i="6"/>
  <c r="N92" i="4"/>
  <c r="E42" i="5"/>
  <c r="AL4" i="6"/>
  <c r="I92" i="4"/>
  <c r="E92" i="4"/>
  <c r="B37" i="6"/>
  <c r="L92" i="4"/>
  <c r="AG120" i="4"/>
  <c r="F92" i="4"/>
  <c r="H92" i="4"/>
  <c r="M92" i="4"/>
  <c r="Y92" i="4"/>
  <c r="AG121" i="4"/>
  <c r="U92" i="4"/>
  <c r="Q92" i="4"/>
  <c r="AG119" i="4"/>
  <c r="AJ4" i="4"/>
  <c r="AI5" i="4"/>
  <c r="AH63" i="4" s="1"/>
  <c r="AI6" i="4"/>
  <c r="AH64" i="4" s="1"/>
  <c r="AI7" i="4"/>
  <c r="AH65" i="4" s="1"/>
  <c r="AI8" i="4"/>
  <c r="AH66" i="4" s="1"/>
  <c r="AI9" i="4"/>
  <c r="AH67" i="4" s="1"/>
  <c r="AI10" i="4"/>
  <c r="AH68" i="4" s="1"/>
  <c r="AI11" i="4"/>
  <c r="AH69" i="4" s="1"/>
  <c r="AI12" i="4"/>
  <c r="AH70" i="4" s="1"/>
  <c r="AI13" i="4"/>
  <c r="AH71" i="4" s="1"/>
  <c r="AI14" i="4"/>
  <c r="AH72" i="4" s="1"/>
  <c r="AI15" i="4"/>
  <c r="AH73" i="4" s="1"/>
  <c r="AI16" i="4"/>
  <c r="AH74" i="4" s="1"/>
  <c r="AI17" i="4"/>
  <c r="AH75" i="4" s="1"/>
  <c r="AI18" i="4"/>
  <c r="AH76" i="4" s="1"/>
  <c r="AI19" i="4"/>
  <c r="AH77" i="4" s="1"/>
  <c r="AI20" i="4"/>
  <c r="AH78" i="4" s="1"/>
  <c r="AI21" i="4"/>
  <c r="AH79" i="4" s="1"/>
  <c r="AI22" i="4"/>
  <c r="AH80" i="4" s="1"/>
  <c r="AI23" i="4"/>
  <c r="AH81" i="4" s="1"/>
  <c r="AI24" i="4"/>
  <c r="AH82" i="4" s="1"/>
  <c r="AI25" i="4"/>
  <c r="AH83" i="4" s="1"/>
  <c r="AI26" i="4"/>
  <c r="AH84" i="4" s="1"/>
  <c r="AI27" i="4"/>
  <c r="AH85" i="4" s="1"/>
  <c r="AI28" i="4"/>
  <c r="AH86" i="4" s="1"/>
  <c r="AI29" i="4"/>
  <c r="AH87" i="4" s="1"/>
  <c r="AI30" i="4"/>
  <c r="AH88" i="4" s="1"/>
  <c r="AI31" i="4"/>
  <c r="AH89" i="4" s="1"/>
  <c r="AI32" i="4"/>
  <c r="AH90" i="4" s="1"/>
  <c r="AI33" i="4"/>
  <c r="AH91" i="4" s="1"/>
  <c r="Z121" i="4"/>
  <c r="Z120" i="4"/>
  <c r="D92" i="4"/>
  <c r="B44" i="5"/>
  <c r="F43" i="5"/>
  <c r="D43" i="5"/>
  <c r="C43" i="5"/>
  <c r="G35" i="4"/>
  <c r="O35" i="4"/>
  <c r="W35" i="4"/>
  <c r="AE35" i="4"/>
  <c r="AD93" i="4" s="1"/>
  <c r="F35" i="4"/>
  <c r="P35" i="4"/>
  <c r="Y35" i="4"/>
  <c r="AH35" i="4"/>
  <c r="AG93" i="4" s="1"/>
  <c r="H35" i="4"/>
  <c r="G93" i="4" s="1"/>
  <c r="Q35" i="4"/>
  <c r="Z35" i="4"/>
  <c r="AI35" i="4"/>
  <c r="AH93" i="4" s="1"/>
  <c r="I35" i="4"/>
  <c r="R35" i="4"/>
  <c r="AA35" i="4"/>
  <c r="Z93" i="4" s="1"/>
  <c r="AJ35" i="4"/>
  <c r="AI93" i="4" s="1"/>
  <c r="J35" i="4"/>
  <c r="I93" i="4" s="1"/>
  <c r="S35" i="4"/>
  <c r="R93" i="4" s="1"/>
  <c r="AB35" i="4"/>
  <c r="AA93" i="4" s="1"/>
  <c r="K35" i="4"/>
  <c r="T35" i="4"/>
  <c r="AC35" i="4"/>
  <c r="AB93" i="4" s="1"/>
  <c r="L35" i="4"/>
  <c r="U35" i="4"/>
  <c r="AD35" i="4"/>
  <c r="AC93" i="4" s="1"/>
  <c r="AF35" i="4"/>
  <c r="AE93" i="4" s="1"/>
  <c r="AG35" i="4"/>
  <c r="AF93" i="4" s="1"/>
  <c r="D35" i="4"/>
  <c r="E35" i="4"/>
  <c r="D93" i="4" s="1"/>
  <c r="M35" i="4"/>
  <c r="N35" i="4"/>
  <c r="C35" i="4"/>
  <c r="V35" i="4"/>
  <c r="X35" i="4"/>
  <c r="W93" i="4" s="1"/>
  <c r="B36" i="4"/>
  <c r="O92" i="4"/>
  <c r="V92" i="4"/>
  <c r="S92" i="4"/>
  <c r="K92" i="4"/>
  <c r="Z119" i="4"/>
  <c r="V94" i="6" l="1"/>
  <c r="AJ120" i="6"/>
  <c r="AJ119" i="6"/>
  <c r="AL5" i="6"/>
  <c r="AK63" i="6" s="1"/>
  <c r="AL6" i="6"/>
  <c r="AK64" i="6" s="1"/>
  <c r="AL7" i="6"/>
  <c r="AK65" i="6" s="1"/>
  <c r="AL8" i="6"/>
  <c r="AK66" i="6" s="1"/>
  <c r="AL9" i="6"/>
  <c r="AK67" i="6" s="1"/>
  <c r="AL10" i="6"/>
  <c r="AK68" i="6" s="1"/>
  <c r="AL11" i="6"/>
  <c r="AK69" i="6" s="1"/>
  <c r="AL12" i="6"/>
  <c r="AK70" i="6" s="1"/>
  <c r="AL13" i="6"/>
  <c r="AK71" i="6" s="1"/>
  <c r="AL14" i="6"/>
  <c r="AK72" i="6" s="1"/>
  <c r="AL15" i="6"/>
  <c r="AK73" i="6" s="1"/>
  <c r="AL16" i="6"/>
  <c r="AK74" i="6" s="1"/>
  <c r="AL17" i="6"/>
  <c r="AK75" i="6" s="1"/>
  <c r="AL18" i="6"/>
  <c r="AK76" i="6" s="1"/>
  <c r="AL19" i="6"/>
  <c r="AK77" i="6" s="1"/>
  <c r="AL20" i="6"/>
  <c r="AK78" i="6" s="1"/>
  <c r="AL21" i="6"/>
  <c r="AK79" i="6" s="1"/>
  <c r="AL22" i="6"/>
  <c r="AK80" i="6" s="1"/>
  <c r="AL23" i="6"/>
  <c r="AK81" i="6" s="1"/>
  <c r="AL24" i="6"/>
  <c r="AK82" i="6" s="1"/>
  <c r="AL25" i="6"/>
  <c r="AK83" i="6" s="1"/>
  <c r="AL26" i="6"/>
  <c r="AK84" i="6" s="1"/>
  <c r="AL27" i="6"/>
  <c r="AK85" i="6" s="1"/>
  <c r="AL28" i="6"/>
  <c r="AK86" i="6" s="1"/>
  <c r="AL29" i="6"/>
  <c r="AK87" i="6" s="1"/>
  <c r="AL30" i="6"/>
  <c r="AK88" i="6" s="1"/>
  <c r="AL31" i="6"/>
  <c r="AK89" i="6" s="1"/>
  <c r="AL32" i="6"/>
  <c r="AK90" i="6" s="1"/>
  <c r="AL33" i="6"/>
  <c r="AK91" i="6" s="1"/>
  <c r="AL34" i="6"/>
  <c r="AK92" i="6" s="1"/>
  <c r="AL35" i="6"/>
  <c r="AK93" i="6" s="1"/>
  <c r="AL36" i="6"/>
  <c r="AK94" i="6" s="1"/>
  <c r="S94" i="6"/>
  <c r="W94" i="6"/>
  <c r="N94" i="6"/>
  <c r="Q94" i="6"/>
  <c r="F38" i="8"/>
  <c r="I38" i="8" s="1"/>
  <c r="G38" i="8"/>
  <c r="O94" i="6"/>
  <c r="F94" i="6"/>
  <c r="P94" i="6"/>
  <c r="D94" i="6"/>
  <c r="H38" i="8"/>
  <c r="C39" i="8"/>
  <c r="D39" i="8"/>
  <c r="B40" i="8"/>
  <c r="E40" i="8" s="1"/>
  <c r="T93" i="4"/>
  <c r="T94" i="6"/>
  <c r="E94" i="6"/>
  <c r="B40" i="7"/>
  <c r="D40" i="7" s="1"/>
  <c r="F39" i="7"/>
  <c r="C39" i="7"/>
  <c r="X94" i="6"/>
  <c r="G94" i="6"/>
  <c r="H94" i="6"/>
  <c r="R94" i="6"/>
  <c r="P93" i="4"/>
  <c r="J94" i="6"/>
  <c r="I37" i="6"/>
  <c r="Q37" i="6"/>
  <c r="Y37" i="6"/>
  <c r="X95" i="6" s="1"/>
  <c r="AG37" i="6"/>
  <c r="AF95" i="6" s="1"/>
  <c r="J37" i="6"/>
  <c r="R37" i="6"/>
  <c r="Z37" i="6"/>
  <c r="Y95" i="6" s="1"/>
  <c r="AH37" i="6"/>
  <c r="AG95" i="6" s="1"/>
  <c r="K37" i="6"/>
  <c r="S37" i="6"/>
  <c r="AA37" i="6"/>
  <c r="Z95" i="6" s="1"/>
  <c r="AI37" i="6"/>
  <c r="AH95" i="6" s="1"/>
  <c r="D37" i="6"/>
  <c r="L37" i="6"/>
  <c r="T37" i="6"/>
  <c r="AB37" i="6"/>
  <c r="AA95" i="6" s="1"/>
  <c r="AJ37" i="6"/>
  <c r="AI95" i="6" s="1"/>
  <c r="F37" i="6"/>
  <c r="N37" i="6"/>
  <c r="V37" i="6"/>
  <c r="AD37" i="6"/>
  <c r="AC95" i="6" s="1"/>
  <c r="AL37" i="6"/>
  <c r="AK95" i="6" s="1"/>
  <c r="G37" i="6"/>
  <c r="O37" i="6"/>
  <c r="N95" i="6" s="1"/>
  <c r="W37" i="6"/>
  <c r="V95" i="6" s="1"/>
  <c r="AE37" i="6"/>
  <c r="AD95" i="6" s="1"/>
  <c r="X37" i="6"/>
  <c r="AC37" i="6"/>
  <c r="AB95" i="6" s="1"/>
  <c r="AF37" i="6"/>
  <c r="AE95" i="6" s="1"/>
  <c r="E37" i="6"/>
  <c r="D95" i="6" s="1"/>
  <c r="AK37" i="6"/>
  <c r="AJ95" i="6" s="1"/>
  <c r="H37" i="6"/>
  <c r="M37" i="6"/>
  <c r="U37" i="6"/>
  <c r="P37" i="6"/>
  <c r="O95" i="6" s="1"/>
  <c r="C37" i="6"/>
  <c r="I94" i="6"/>
  <c r="K94" i="6"/>
  <c r="U94" i="6"/>
  <c r="Y121" i="6"/>
  <c r="Y120" i="6"/>
  <c r="Y119" i="6"/>
  <c r="C94" i="6"/>
  <c r="M94" i="6"/>
  <c r="E43" i="5"/>
  <c r="O93" i="4"/>
  <c r="L93" i="4"/>
  <c r="AM4" i="6"/>
  <c r="S93" i="4"/>
  <c r="J93" i="4"/>
  <c r="AK62" i="6"/>
  <c r="Y93" i="4"/>
  <c r="B38" i="6"/>
  <c r="AK4" i="4"/>
  <c r="AJ62" i="4"/>
  <c r="AJ5" i="4"/>
  <c r="AI63" i="4" s="1"/>
  <c r="AJ6" i="4"/>
  <c r="AI64" i="4" s="1"/>
  <c r="AJ7" i="4"/>
  <c r="AI65" i="4" s="1"/>
  <c r="AJ8" i="4"/>
  <c r="AI66" i="4" s="1"/>
  <c r="AJ9" i="4"/>
  <c r="AI67" i="4" s="1"/>
  <c r="AJ10" i="4"/>
  <c r="AI68" i="4" s="1"/>
  <c r="AJ11" i="4"/>
  <c r="AI69" i="4" s="1"/>
  <c r="AJ12" i="4"/>
  <c r="AI70" i="4" s="1"/>
  <c r="AJ13" i="4"/>
  <c r="AI71" i="4" s="1"/>
  <c r="AJ14" i="4"/>
  <c r="AI72" i="4" s="1"/>
  <c r="AJ15" i="4"/>
  <c r="AI73" i="4" s="1"/>
  <c r="AJ16" i="4"/>
  <c r="AI74" i="4" s="1"/>
  <c r="AJ17" i="4"/>
  <c r="AI75" i="4" s="1"/>
  <c r="AJ18" i="4"/>
  <c r="AI76" i="4" s="1"/>
  <c r="AJ19" i="4"/>
  <c r="AI77" i="4" s="1"/>
  <c r="AJ20" i="4"/>
  <c r="AI78" i="4" s="1"/>
  <c r="AJ21" i="4"/>
  <c r="AI79" i="4" s="1"/>
  <c r="AJ22" i="4"/>
  <c r="AI80" i="4" s="1"/>
  <c r="AJ23" i="4"/>
  <c r="AI81" i="4" s="1"/>
  <c r="AJ24" i="4"/>
  <c r="AI82" i="4" s="1"/>
  <c r="AJ25" i="4"/>
  <c r="AI83" i="4" s="1"/>
  <c r="AJ26" i="4"/>
  <c r="AI84" i="4" s="1"/>
  <c r="AJ27" i="4"/>
  <c r="AI85" i="4" s="1"/>
  <c r="AJ28" i="4"/>
  <c r="AI86" i="4" s="1"/>
  <c r="AJ29" i="4"/>
  <c r="AI87" i="4" s="1"/>
  <c r="AJ30" i="4"/>
  <c r="AI88" i="4" s="1"/>
  <c r="AJ31" i="4"/>
  <c r="AI89" i="4" s="1"/>
  <c r="AJ32" i="4"/>
  <c r="AI90" i="4" s="1"/>
  <c r="AJ33" i="4"/>
  <c r="AI91" i="4" s="1"/>
  <c r="AJ34" i="4"/>
  <c r="AI92" i="4" s="1"/>
  <c r="U93" i="4"/>
  <c r="K93" i="4"/>
  <c r="Q93" i="4"/>
  <c r="B45" i="5"/>
  <c r="F44" i="5"/>
  <c r="C44" i="5"/>
  <c r="D44" i="5"/>
  <c r="C93" i="4"/>
  <c r="H93" i="4"/>
  <c r="V93" i="4"/>
  <c r="AH121" i="4"/>
  <c r="M93" i="4"/>
  <c r="X93" i="4"/>
  <c r="N93" i="4"/>
  <c r="AH119" i="4"/>
  <c r="AI62" i="4"/>
  <c r="J36" i="4"/>
  <c r="R36" i="4"/>
  <c r="H36" i="4"/>
  <c r="Q36" i="4"/>
  <c r="Z36" i="4"/>
  <c r="Y94" i="4" s="1"/>
  <c r="AH36" i="4"/>
  <c r="AG94" i="4" s="1"/>
  <c r="I36" i="4"/>
  <c r="S36" i="4"/>
  <c r="AA36" i="4"/>
  <c r="Z94" i="4" s="1"/>
  <c r="AI36" i="4"/>
  <c r="AH94" i="4" s="1"/>
  <c r="K36" i="4"/>
  <c r="T36" i="4"/>
  <c r="S94" i="4" s="1"/>
  <c r="AB36" i="4"/>
  <c r="AA94" i="4" s="1"/>
  <c r="AJ36" i="4"/>
  <c r="AI94" i="4" s="1"/>
  <c r="L36" i="4"/>
  <c r="U36" i="4"/>
  <c r="AC36" i="4"/>
  <c r="AB94" i="4" s="1"/>
  <c r="AK36" i="4"/>
  <c r="AJ94" i="4" s="1"/>
  <c r="D36" i="4"/>
  <c r="M36" i="4"/>
  <c r="L94" i="4" s="1"/>
  <c r="V36" i="4"/>
  <c r="AD36" i="4"/>
  <c r="AC94" i="4" s="1"/>
  <c r="E36" i="4"/>
  <c r="N36" i="4"/>
  <c r="W36" i="4"/>
  <c r="AE36" i="4"/>
  <c r="AD94" i="4" s="1"/>
  <c r="O36" i="4"/>
  <c r="P36" i="4"/>
  <c r="O94" i="4" s="1"/>
  <c r="X36" i="4"/>
  <c r="Y36" i="4"/>
  <c r="AF36" i="4"/>
  <c r="AE94" i="4" s="1"/>
  <c r="AG36" i="4"/>
  <c r="AF94" i="4" s="1"/>
  <c r="F36" i="4"/>
  <c r="G36" i="4"/>
  <c r="C36" i="4"/>
  <c r="B37" i="4"/>
  <c r="F93" i="4"/>
  <c r="AH120" i="4"/>
  <c r="Y119" i="4"/>
  <c r="Y120" i="4"/>
  <c r="Y121" i="4"/>
  <c r="E93" i="4"/>
  <c r="S95" i="6" l="1"/>
  <c r="AM5" i="6"/>
  <c r="AL63" i="6" s="1"/>
  <c r="AM6" i="6"/>
  <c r="AL64" i="6" s="1"/>
  <c r="AM7" i="6"/>
  <c r="AL65" i="6" s="1"/>
  <c r="AM8" i="6"/>
  <c r="AL66" i="6" s="1"/>
  <c r="AM9" i="6"/>
  <c r="AL67" i="6" s="1"/>
  <c r="AM10" i="6"/>
  <c r="AL68" i="6" s="1"/>
  <c r="AM11" i="6"/>
  <c r="AL69" i="6" s="1"/>
  <c r="AM12" i="6"/>
  <c r="AL70" i="6" s="1"/>
  <c r="AM13" i="6"/>
  <c r="AL71" i="6" s="1"/>
  <c r="AM14" i="6"/>
  <c r="AL72" i="6" s="1"/>
  <c r="AM15" i="6"/>
  <c r="AL73" i="6" s="1"/>
  <c r="AM16" i="6"/>
  <c r="AL74" i="6" s="1"/>
  <c r="AM17" i="6"/>
  <c r="AL75" i="6" s="1"/>
  <c r="AM18" i="6"/>
  <c r="AL76" i="6" s="1"/>
  <c r="AM19" i="6"/>
  <c r="AL77" i="6" s="1"/>
  <c r="AM20" i="6"/>
  <c r="AL78" i="6" s="1"/>
  <c r="AM21" i="6"/>
  <c r="AL79" i="6" s="1"/>
  <c r="AM22" i="6"/>
  <c r="AL80" i="6" s="1"/>
  <c r="AM23" i="6"/>
  <c r="AL81" i="6" s="1"/>
  <c r="AM24" i="6"/>
  <c r="AL82" i="6" s="1"/>
  <c r="AM25" i="6"/>
  <c r="AL83" i="6" s="1"/>
  <c r="AM26" i="6"/>
  <c r="AL84" i="6" s="1"/>
  <c r="AM27" i="6"/>
  <c r="AL85" i="6" s="1"/>
  <c r="AM28" i="6"/>
  <c r="AL86" i="6" s="1"/>
  <c r="AM29" i="6"/>
  <c r="AL87" i="6" s="1"/>
  <c r="AM30" i="6"/>
  <c r="AL88" i="6" s="1"/>
  <c r="AM31" i="6"/>
  <c r="AL89" i="6" s="1"/>
  <c r="AM32" i="6"/>
  <c r="AL90" i="6" s="1"/>
  <c r="AM33" i="6"/>
  <c r="AL91" i="6" s="1"/>
  <c r="AM34" i="6"/>
  <c r="AL92" i="6" s="1"/>
  <c r="AM35" i="6"/>
  <c r="AL93" i="6" s="1"/>
  <c r="AM36" i="6"/>
  <c r="AL94" i="6" s="1"/>
  <c r="AK120" i="6"/>
  <c r="AM37" i="6"/>
  <c r="AL95" i="6" s="1"/>
  <c r="AK119" i="6"/>
  <c r="G95" i="6"/>
  <c r="I95" i="6"/>
  <c r="K94" i="4"/>
  <c r="R95" i="6"/>
  <c r="T95" i="6"/>
  <c r="F39" i="8"/>
  <c r="I39" i="8" s="1"/>
  <c r="G39" i="8"/>
  <c r="J95" i="6"/>
  <c r="U94" i="4"/>
  <c r="M95" i="6"/>
  <c r="H39" i="8"/>
  <c r="E94" i="4"/>
  <c r="D40" i="8"/>
  <c r="C40" i="8"/>
  <c r="B41" i="8"/>
  <c r="E41" i="8" s="1"/>
  <c r="L95" i="6"/>
  <c r="W95" i="6"/>
  <c r="Q95" i="6"/>
  <c r="C40" i="7"/>
  <c r="E40" i="7" s="1"/>
  <c r="B41" i="7"/>
  <c r="D41" i="7" s="1"/>
  <c r="F40" i="7"/>
  <c r="X121" i="6"/>
  <c r="X120" i="6"/>
  <c r="X119" i="6"/>
  <c r="U95" i="6"/>
  <c r="K95" i="6"/>
  <c r="C95" i="6"/>
  <c r="E95" i="6"/>
  <c r="P95" i="6"/>
  <c r="E39" i="7"/>
  <c r="R94" i="4"/>
  <c r="D38" i="6"/>
  <c r="L38" i="6"/>
  <c r="T38" i="6"/>
  <c r="AB38" i="6"/>
  <c r="AA96" i="6" s="1"/>
  <c r="AJ38" i="6"/>
  <c r="AI96" i="6" s="1"/>
  <c r="E38" i="6"/>
  <c r="M38" i="6"/>
  <c r="U38" i="6"/>
  <c r="AC38" i="6"/>
  <c r="AB96" i="6" s="1"/>
  <c r="AK38" i="6"/>
  <c r="AJ96" i="6" s="1"/>
  <c r="F38" i="6"/>
  <c r="N38" i="6"/>
  <c r="V38" i="6"/>
  <c r="AD38" i="6"/>
  <c r="AC96" i="6" s="1"/>
  <c r="AL38" i="6"/>
  <c r="AK96" i="6" s="1"/>
  <c r="G38" i="6"/>
  <c r="O38" i="6"/>
  <c r="W38" i="6"/>
  <c r="AE38" i="6"/>
  <c r="AD96" i="6" s="1"/>
  <c r="AM38" i="6"/>
  <c r="AL96" i="6" s="1"/>
  <c r="I38" i="6"/>
  <c r="Q38" i="6"/>
  <c r="Y38" i="6"/>
  <c r="X96" i="6" s="1"/>
  <c r="AG38" i="6"/>
  <c r="AF96" i="6" s="1"/>
  <c r="J38" i="6"/>
  <c r="R38" i="6"/>
  <c r="Z38" i="6"/>
  <c r="Y96" i="6" s="1"/>
  <c r="AH38" i="6"/>
  <c r="AG96" i="6" s="1"/>
  <c r="AI38" i="6"/>
  <c r="AH96" i="6" s="1"/>
  <c r="H38" i="6"/>
  <c r="S38" i="6"/>
  <c r="R96" i="6" s="1"/>
  <c r="K38" i="6"/>
  <c r="P38" i="6"/>
  <c r="O96" i="6" s="1"/>
  <c r="X38" i="6"/>
  <c r="W96" i="6" s="1"/>
  <c r="C38" i="6"/>
  <c r="AF38" i="6"/>
  <c r="AE96" i="6" s="1"/>
  <c r="AA38" i="6"/>
  <c r="Z96" i="6" s="1"/>
  <c r="F95" i="6"/>
  <c r="H95" i="6"/>
  <c r="AN4" i="6"/>
  <c r="AN38" i="6" s="1"/>
  <c r="AM96" i="6" s="1"/>
  <c r="M94" i="4"/>
  <c r="AL62" i="6"/>
  <c r="W94" i="4"/>
  <c r="C94" i="4"/>
  <c r="F94" i="4"/>
  <c r="Q94" i="4"/>
  <c r="B39" i="6"/>
  <c r="D94" i="4"/>
  <c r="E44" i="5"/>
  <c r="G94" i="4"/>
  <c r="N94" i="4"/>
  <c r="I94" i="4"/>
  <c r="AI119" i="4"/>
  <c r="AI120" i="4"/>
  <c r="H94" i="4"/>
  <c r="X94" i="4"/>
  <c r="J94" i="4"/>
  <c r="B46" i="5"/>
  <c r="C45" i="5"/>
  <c r="F45" i="5"/>
  <c r="D45" i="5"/>
  <c r="E37" i="4"/>
  <c r="M37" i="4"/>
  <c r="U37" i="4"/>
  <c r="AC37" i="4"/>
  <c r="AB95" i="4" s="1"/>
  <c r="AK37" i="4"/>
  <c r="AJ95" i="4" s="1"/>
  <c r="F37" i="4"/>
  <c r="N37" i="4"/>
  <c r="V37" i="4"/>
  <c r="AD37" i="4"/>
  <c r="AC95" i="4" s="1"/>
  <c r="G37" i="4"/>
  <c r="O37" i="4"/>
  <c r="W37" i="4"/>
  <c r="AE37" i="4"/>
  <c r="AD95" i="4" s="1"/>
  <c r="H37" i="4"/>
  <c r="P37" i="4"/>
  <c r="X37" i="4"/>
  <c r="AF37" i="4"/>
  <c r="AE95" i="4" s="1"/>
  <c r="I37" i="4"/>
  <c r="Q37" i="4"/>
  <c r="Y37" i="4"/>
  <c r="X95" i="4" s="1"/>
  <c r="AG37" i="4"/>
  <c r="AF95" i="4" s="1"/>
  <c r="J37" i="4"/>
  <c r="R37" i="4"/>
  <c r="Z37" i="4"/>
  <c r="Y95" i="4" s="1"/>
  <c r="AH37" i="4"/>
  <c r="AG95" i="4" s="1"/>
  <c r="AA37" i="4"/>
  <c r="Z95" i="4" s="1"/>
  <c r="AB37" i="4"/>
  <c r="AA95" i="4" s="1"/>
  <c r="AI37" i="4"/>
  <c r="AH95" i="4" s="1"/>
  <c r="D37" i="4"/>
  <c r="AJ37" i="4"/>
  <c r="AI95" i="4" s="1"/>
  <c r="K37" i="4"/>
  <c r="L37" i="4"/>
  <c r="S37" i="4"/>
  <c r="T37" i="4"/>
  <c r="C37" i="4"/>
  <c r="B38" i="4"/>
  <c r="T94" i="4"/>
  <c r="AI121" i="4"/>
  <c r="AL4" i="4"/>
  <c r="AL37" i="4" s="1"/>
  <c r="AK95" i="4" s="1"/>
  <c r="AK5" i="4"/>
  <c r="AJ63" i="4" s="1"/>
  <c r="AK6" i="4"/>
  <c r="AJ64" i="4" s="1"/>
  <c r="AK7" i="4"/>
  <c r="AJ65" i="4" s="1"/>
  <c r="AK8" i="4"/>
  <c r="AJ66" i="4" s="1"/>
  <c r="AK9" i="4"/>
  <c r="AJ67" i="4" s="1"/>
  <c r="AK10" i="4"/>
  <c r="AJ68" i="4" s="1"/>
  <c r="AK11" i="4"/>
  <c r="AJ69" i="4" s="1"/>
  <c r="AK12" i="4"/>
  <c r="AJ70" i="4" s="1"/>
  <c r="AK13" i="4"/>
  <c r="AJ71" i="4" s="1"/>
  <c r="AK14" i="4"/>
  <c r="AJ72" i="4" s="1"/>
  <c r="AK15" i="4"/>
  <c r="AJ73" i="4" s="1"/>
  <c r="AK16" i="4"/>
  <c r="AJ74" i="4" s="1"/>
  <c r="AK17" i="4"/>
  <c r="AJ75" i="4" s="1"/>
  <c r="AK18" i="4"/>
  <c r="AJ76" i="4" s="1"/>
  <c r="AK19" i="4"/>
  <c r="AJ77" i="4" s="1"/>
  <c r="AK20" i="4"/>
  <c r="AJ78" i="4" s="1"/>
  <c r="AK21" i="4"/>
  <c r="AJ79" i="4" s="1"/>
  <c r="AK22" i="4"/>
  <c r="AJ80" i="4" s="1"/>
  <c r="AK23" i="4"/>
  <c r="AJ81" i="4" s="1"/>
  <c r="AK24" i="4"/>
  <c r="AJ82" i="4" s="1"/>
  <c r="AK25" i="4"/>
  <c r="AJ83" i="4" s="1"/>
  <c r="AK26" i="4"/>
  <c r="AJ84" i="4" s="1"/>
  <c r="AK27" i="4"/>
  <c r="AJ85" i="4" s="1"/>
  <c r="AK28" i="4"/>
  <c r="AJ86" i="4" s="1"/>
  <c r="AK29" i="4"/>
  <c r="AJ87" i="4" s="1"/>
  <c r="AK30" i="4"/>
  <c r="AJ88" i="4" s="1"/>
  <c r="AK31" i="4"/>
  <c r="AJ89" i="4" s="1"/>
  <c r="AK32" i="4"/>
  <c r="AJ90" i="4" s="1"/>
  <c r="AK33" i="4"/>
  <c r="AJ91" i="4" s="1"/>
  <c r="AK34" i="4"/>
  <c r="AJ92" i="4" s="1"/>
  <c r="AK35" i="4"/>
  <c r="AJ93" i="4" s="1"/>
  <c r="V94" i="4"/>
  <c r="P94" i="4"/>
  <c r="G96" i="6" l="1"/>
  <c r="AL119" i="6"/>
  <c r="AM62" i="6"/>
  <c r="AN5" i="6"/>
  <c r="AM63" i="6" s="1"/>
  <c r="AN6" i="6"/>
  <c r="AM64" i="6" s="1"/>
  <c r="AN7" i="6"/>
  <c r="AM65" i="6" s="1"/>
  <c r="AN8" i="6"/>
  <c r="AM66" i="6" s="1"/>
  <c r="AN9" i="6"/>
  <c r="AM67" i="6" s="1"/>
  <c r="AN10" i="6"/>
  <c r="AM68" i="6" s="1"/>
  <c r="AN11" i="6"/>
  <c r="AM69" i="6" s="1"/>
  <c r="AN12" i="6"/>
  <c r="AM70" i="6" s="1"/>
  <c r="AN13" i="6"/>
  <c r="AM71" i="6" s="1"/>
  <c r="AN14" i="6"/>
  <c r="AM72" i="6" s="1"/>
  <c r="AN15" i="6"/>
  <c r="AM73" i="6" s="1"/>
  <c r="AN16" i="6"/>
  <c r="AM74" i="6" s="1"/>
  <c r="AN17" i="6"/>
  <c r="AM75" i="6" s="1"/>
  <c r="AN18" i="6"/>
  <c r="AM76" i="6" s="1"/>
  <c r="AN19" i="6"/>
  <c r="AM77" i="6" s="1"/>
  <c r="AN20" i="6"/>
  <c r="AM78" i="6" s="1"/>
  <c r="AN21" i="6"/>
  <c r="AM79" i="6" s="1"/>
  <c r="AN22" i="6"/>
  <c r="AM80" i="6" s="1"/>
  <c r="AN23" i="6"/>
  <c r="AM81" i="6" s="1"/>
  <c r="AN24" i="6"/>
  <c r="AM82" i="6" s="1"/>
  <c r="AN25" i="6"/>
  <c r="AM83" i="6" s="1"/>
  <c r="AN26" i="6"/>
  <c r="AM84" i="6" s="1"/>
  <c r="AN27" i="6"/>
  <c r="AM85" i="6" s="1"/>
  <c r="AN28" i="6"/>
  <c r="AM86" i="6" s="1"/>
  <c r="AN29" i="6"/>
  <c r="AM87" i="6" s="1"/>
  <c r="AN30" i="6"/>
  <c r="AM88" i="6" s="1"/>
  <c r="AN31" i="6"/>
  <c r="AM89" i="6" s="1"/>
  <c r="AN32" i="6"/>
  <c r="AM90" i="6" s="1"/>
  <c r="AN33" i="6"/>
  <c r="AM91" i="6" s="1"/>
  <c r="AN34" i="6"/>
  <c r="AM92" i="6" s="1"/>
  <c r="AN35" i="6"/>
  <c r="AM93" i="6" s="1"/>
  <c r="AN36" i="6"/>
  <c r="AM94" i="6" s="1"/>
  <c r="AN37" i="6"/>
  <c r="AM95" i="6" s="1"/>
  <c r="AL120" i="6"/>
  <c r="G40" i="8"/>
  <c r="N96" i="6"/>
  <c r="F40" i="8"/>
  <c r="I40" i="8" s="1"/>
  <c r="C95" i="4"/>
  <c r="H40" i="8"/>
  <c r="T96" i="6"/>
  <c r="D41" i="8"/>
  <c r="C41" i="8"/>
  <c r="B42" i="8"/>
  <c r="E42" i="8" s="1"/>
  <c r="U95" i="4"/>
  <c r="F96" i="6"/>
  <c r="M95" i="4"/>
  <c r="K95" i="4"/>
  <c r="I96" i="6"/>
  <c r="S96" i="6"/>
  <c r="K96" i="6"/>
  <c r="E95" i="4"/>
  <c r="U96" i="6"/>
  <c r="L96" i="6"/>
  <c r="C96" i="6"/>
  <c r="V96" i="6"/>
  <c r="M96" i="6"/>
  <c r="D96" i="6"/>
  <c r="E96" i="6"/>
  <c r="N95" i="4"/>
  <c r="P96" i="6"/>
  <c r="G39" i="6"/>
  <c r="O39" i="6"/>
  <c r="W39" i="6"/>
  <c r="V97" i="6" s="1"/>
  <c r="AE39" i="6"/>
  <c r="AD97" i="6" s="1"/>
  <c r="AM39" i="6"/>
  <c r="AL97" i="6" s="1"/>
  <c r="H39" i="6"/>
  <c r="P39" i="6"/>
  <c r="X39" i="6"/>
  <c r="W97" i="6" s="1"/>
  <c r="AF39" i="6"/>
  <c r="AE97" i="6" s="1"/>
  <c r="AN39" i="6"/>
  <c r="AM97" i="6" s="1"/>
  <c r="I39" i="6"/>
  <c r="Q39" i="6"/>
  <c r="Y39" i="6"/>
  <c r="X97" i="6" s="1"/>
  <c r="AG39" i="6"/>
  <c r="AF97" i="6" s="1"/>
  <c r="J39" i="6"/>
  <c r="R39" i="6"/>
  <c r="Z39" i="6"/>
  <c r="Y97" i="6" s="1"/>
  <c r="AH39" i="6"/>
  <c r="AG97" i="6" s="1"/>
  <c r="D39" i="6"/>
  <c r="L39" i="6"/>
  <c r="T39" i="6"/>
  <c r="AB39" i="6"/>
  <c r="AA97" i="6" s="1"/>
  <c r="AJ39" i="6"/>
  <c r="AI97" i="6" s="1"/>
  <c r="E39" i="6"/>
  <c r="M39" i="6"/>
  <c r="U39" i="6"/>
  <c r="AC39" i="6"/>
  <c r="AB97" i="6" s="1"/>
  <c r="AK39" i="6"/>
  <c r="AJ97" i="6" s="1"/>
  <c r="N39" i="6"/>
  <c r="AD39" i="6"/>
  <c r="AC97" i="6" s="1"/>
  <c r="S39" i="6"/>
  <c r="V39" i="6"/>
  <c r="AA39" i="6"/>
  <c r="Z97" i="6" s="1"/>
  <c r="AI39" i="6"/>
  <c r="AH97" i="6" s="1"/>
  <c r="F39" i="6"/>
  <c r="E97" i="6" s="1"/>
  <c r="AL39" i="6"/>
  <c r="AK97" i="6" s="1"/>
  <c r="C39" i="6"/>
  <c r="K39" i="6"/>
  <c r="J96" i="6"/>
  <c r="H96" i="6"/>
  <c r="B42" i="7"/>
  <c r="D42" i="7" s="1"/>
  <c r="F41" i="7"/>
  <c r="C41" i="7"/>
  <c r="E41" i="7" s="1"/>
  <c r="W121" i="6"/>
  <c r="W120" i="6"/>
  <c r="W119" i="6"/>
  <c r="Q96" i="6"/>
  <c r="AO4" i="6"/>
  <c r="V95" i="4"/>
  <c r="H95" i="4"/>
  <c r="F95" i="4"/>
  <c r="B40" i="6"/>
  <c r="J95" i="4"/>
  <c r="O95" i="4"/>
  <c r="AJ119" i="4"/>
  <c r="Q95" i="4"/>
  <c r="B47" i="5"/>
  <c r="F46" i="5"/>
  <c r="D46" i="5"/>
  <c r="C46" i="5"/>
  <c r="AJ120" i="4"/>
  <c r="I95" i="4"/>
  <c r="T95" i="4"/>
  <c r="AM4" i="4"/>
  <c r="AL62" i="4"/>
  <c r="AL5" i="4"/>
  <c r="AK63" i="4" s="1"/>
  <c r="AL6" i="4"/>
  <c r="AK64" i="4" s="1"/>
  <c r="AL7" i="4"/>
  <c r="AK65" i="4" s="1"/>
  <c r="AL8" i="4"/>
  <c r="AK66" i="4" s="1"/>
  <c r="AL9" i="4"/>
  <c r="AK67" i="4" s="1"/>
  <c r="AL10" i="4"/>
  <c r="AK68" i="4" s="1"/>
  <c r="AL11" i="4"/>
  <c r="AK69" i="4" s="1"/>
  <c r="AL12" i="4"/>
  <c r="AK70" i="4" s="1"/>
  <c r="AL13" i="4"/>
  <c r="AK71" i="4" s="1"/>
  <c r="AL14" i="4"/>
  <c r="AK72" i="4" s="1"/>
  <c r="AL15" i="4"/>
  <c r="AK73" i="4" s="1"/>
  <c r="AL16" i="4"/>
  <c r="AK74" i="4" s="1"/>
  <c r="AL17" i="4"/>
  <c r="AK75" i="4" s="1"/>
  <c r="AL18" i="4"/>
  <c r="AK76" i="4" s="1"/>
  <c r="AL19" i="4"/>
  <c r="AK77" i="4" s="1"/>
  <c r="AL20" i="4"/>
  <c r="AK78" i="4" s="1"/>
  <c r="AL21" i="4"/>
  <c r="AK79" i="4" s="1"/>
  <c r="AL22" i="4"/>
  <c r="AK80" i="4" s="1"/>
  <c r="AL23" i="4"/>
  <c r="AK81" i="4" s="1"/>
  <c r="AL24" i="4"/>
  <c r="AK82" i="4" s="1"/>
  <c r="AL25" i="4"/>
  <c r="AK83" i="4" s="1"/>
  <c r="AL26" i="4"/>
  <c r="AK84" i="4" s="1"/>
  <c r="AL27" i="4"/>
  <c r="AK85" i="4" s="1"/>
  <c r="AL28" i="4"/>
  <c r="AK86" i="4" s="1"/>
  <c r="AL29" i="4"/>
  <c r="AK87" i="4" s="1"/>
  <c r="AL30" i="4"/>
  <c r="AK88" i="4" s="1"/>
  <c r="AL31" i="4"/>
  <c r="AK89" i="4" s="1"/>
  <c r="AL32" i="4"/>
  <c r="AK90" i="4" s="1"/>
  <c r="AL33" i="4"/>
  <c r="AK91" i="4" s="1"/>
  <c r="AL34" i="4"/>
  <c r="AK92" i="4" s="1"/>
  <c r="AL35" i="4"/>
  <c r="AK93" i="4" s="1"/>
  <c r="AL36" i="4"/>
  <c r="AK94" i="4" s="1"/>
  <c r="S95" i="4"/>
  <c r="R95" i="4"/>
  <c r="L95" i="4"/>
  <c r="X120" i="4"/>
  <c r="X121" i="4"/>
  <c r="X119" i="4"/>
  <c r="D95" i="4"/>
  <c r="W95" i="4"/>
  <c r="H38" i="4"/>
  <c r="P38" i="4"/>
  <c r="X38" i="4"/>
  <c r="W96" i="4" s="1"/>
  <c r="AF38" i="4"/>
  <c r="AE96" i="4" s="1"/>
  <c r="I38" i="4"/>
  <c r="Q38" i="4"/>
  <c r="Y38" i="4"/>
  <c r="X96" i="4" s="1"/>
  <c r="AG38" i="4"/>
  <c r="AF96" i="4" s="1"/>
  <c r="K38" i="4"/>
  <c r="S38" i="4"/>
  <c r="AA38" i="4"/>
  <c r="Z96" i="4" s="1"/>
  <c r="AI38" i="4"/>
  <c r="AH96" i="4" s="1"/>
  <c r="D38" i="4"/>
  <c r="L38" i="4"/>
  <c r="T38" i="4"/>
  <c r="AB38" i="4"/>
  <c r="AA96" i="4" s="1"/>
  <c r="AJ38" i="4"/>
  <c r="AI96" i="4" s="1"/>
  <c r="E38" i="4"/>
  <c r="M38" i="4"/>
  <c r="U38" i="4"/>
  <c r="AC38" i="4"/>
  <c r="AB96" i="4" s="1"/>
  <c r="F38" i="4"/>
  <c r="Z38" i="4"/>
  <c r="Y96" i="4" s="1"/>
  <c r="G38" i="4"/>
  <c r="AD38" i="4"/>
  <c r="AC96" i="4" s="1"/>
  <c r="J38" i="4"/>
  <c r="I96" i="4" s="1"/>
  <c r="AE38" i="4"/>
  <c r="AD96" i="4" s="1"/>
  <c r="N38" i="4"/>
  <c r="AH38" i="4"/>
  <c r="AG96" i="4" s="1"/>
  <c r="O38" i="4"/>
  <c r="AK38" i="4"/>
  <c r="AJ96" i="4" s="1"/>
  <c r="R38" i="4"/>
  <c r="AL38" i="4"/>
  <c r="AK96" i="4" s="1"/>
  <c r="V38" i="4"/>
  <c r="W38" i="4"/>
  <c r="AM38" i="4"/>
  <c r="AL96" i="4" s="1"/>
  <c r="C38" i="4"/>
  <c r="B39" i="4"/>
  <c r="E45" i="5"/>
  <c r="AK62" i="4"/>
  <c r="P95" i="4"/>
  <c r="G95" i="4"/>
  <c r="L97" i="6" l="1"/>
  <c r="AM119" i="6"/>
  <c r="AN62" i="6"/>
  <c r="AO5" i="6"/>
  <c r="AN63" i="6" s="1"/>
  <c r="AO6" i="6"/>
  <c r="AN64" i="6" s="1"/>
  <c r="AO7" i="6"/>
  <c r="AN65" i="6" s="1"/>
  <c r="AO8" i="6"/>
  <c r="AN66" i="6" s="1"/>
  <c r="AO9" i="6"/>
  <c r="AN67" i="6" s="1"/>
  <c r="AO10" i="6"/>
  <c r="AN68" i="6" s="1"/>
  <c r="AO11" i="6"/>
  <c r="AN69" i="6" s="1"/>
  <c r="AO12" i="6"/>
  <c r="AN70" i="6" s="1"/>
  <c r="AO13" i="6"/>
  <c r="AN71" i="6" s="1"/>
  <c r="AO14" i="6"/>
  <c r="AN72" i="6" s="1"/>
  <c r="AO15" i="6"/>
  <c r="AN73" i="6" s="1"/>
  <c r="AO16" i="6"/>
  <c r="AN74" i="6" s="1"/>
  <c r="AO17" i="6"/>
  <c r="AN75" i="6" s="1"/>
  <c r="AO18" i="6"/>
  <c r="AN76" i="6" s="1"/>
  <c r="AO19" i="6"/>
  <c r="AN77" i="6" s="1"/>
  <c r="AO20" i="6"/>
  <c r="AN78" i="6" s="1"/>
  <c r="AO21" i="6"/>
  <c r="AN79" i="6" s="1"/>
  <c r="AO22" i="6"/>
  <c r="AN80" i="6" s="1"/>
  <c r="AO23" i="6"/>
  <c r="AN81" i="6" s="1"/>
  <c r="AO24" i="6"/>
  <c r="AN82" i="6" s="1"/>
  <c r="AO25" i="6"/>
  <c r="AN83" i="6" s="1"/>
  <c r="AO26" i="6"/>
  <c r="AN84" i="6" s="1"/>
  <c r="AO27" i="6"/>
  <c r="AN85" i="6" s="1"/>
  <c r="AO28" i="6"/>
  <c r="AN86" i="6" s="1"/>
  <c r="AO29" i="6"/>
  <c r="AN87" i="6" s="1"/>
  <c r="AO30" i="6"/>
  <c r="AN88" i="6" s="1"/>
  <c r="AO31" i="6"/>
  <c r="AN89" i="6" s="1"/>
  <c r="AO32" i="6"/>
  <c r="AN90" i="6" s="1"/>
  <c r="AO33" i="6"/>
  <c r="AN91" i="6" s="1"/>
  <c r="AO34" i="6"/>
  <c r="AN92" i="6" s="1"/>
  <c r="AO35" i="6"/>
  <c r="AN93" i="6" s="1"/>
  <c r="AO36" i="6"/>
  <c r="AN94" i="6" s="1"/>
  <c r="AO37" i="6"/>
  <c r="AN95" i="6" s="1"/>
  <c r="AO38" i="6"/>
  <c r="AN96" i="6" s="1"/>
  <c r="AM120" i="6"/>
  <c r="AO39" i="6"/>
  <c r="AN97" i="6" s="1"/>
  <c r="M97" i="6"/>
  <c r="R96" i="4"/>
  <c r="G96" i="4"/>
  <c r="G41" i="8"/>
  <c r="I97" i="6"/>
  <c r="F41" i="8"/>
  <c r="I41" i="8" s="1"/>
  <c r="O97" i="6"/>
  <c r="H41" i="8"/>
  <c r="D42" i="8"/>
  <c r="C42" i="8"/>
  <c r="B43" i="8"/>
  <c r="E43" i="8" s="1"/>
  <c r="T96" i="4"/>
  <c r="V96" i="4"/>
  <c r="V120" i="4" s="1"/>
  <c r="Q97" i="6"/>
  <c r="L96" i="4"/>
  <c r="H97" i="6"/>
  <c r="J97" i="6"/>
  <c r="U97" i="6"/>
  <c r="S97" i="6"/>
  <c r="C42" i="7"/>
  <c r="E42" i="7" s="1"/>
  <c r="B43" i="7"/>
  <c r="D43" i="7" s="1"/>
  <c r="F42" i="7"/>
  <c r="R97" i="6"/>
  <c r="T97" i="6"/>
  <c r="K97" i="6"/>
  <c r="J40" i="6"/>
  <c r="R40" i="6"/>
  <c r="Z40" i="6"/>
  <c r="Y98" i="6" s="1"/>
  <c r="AH40" i="6"/>
  <c r="AG98" i="6" s="1"/>
  <c r="K40" i="6"/>
  <c r="S40" i="6"/>
  <c r="AA40" i="6"/>
  <c r="Z98" i="6" s="1"/>
  <c r="AI40" i="6"/>
  <c r="AH98" i="6" s="1"/>
  <c r="D40" i="6"/>
  <c r="L40" i="6"/>
  <c r="T40" i="6"/>
  <c r="S98" i="6" s="1"/>
  <c r="AB40" i="6"/>
  <c r="AA98" i="6" s="1"/>
  <c r="AJ40" i="6"/>
  <c r="AI98" i="6" s="1"/>
  <c r="E40" i="6"/>
  <c r="M40" i="6"/>
  <c r="U40" i="6"/>
  <c r="AC40" i="6"/>
  <c r="AB98" i="6" s="1"/>
  <c r="AK40" i="6"/>
  <c r="AJ98" i="6" s="1"/>
  <c r="G40" i="6"/>
  <c r="O40" i="6"/>
  <c r="W40" i="6"/>
  <c r="V98" i="6" s="1"/>
  <c r="AE40" i="6"/>
  <c r="AD98" i="6" s="1"/>
  <c r="AM40" i="6"/>
  <c r="AL98" i="6" s="1"/>
  <c r="H40" i="6"/>
  <c r="P40" i="6"/>
  <c r="X40" i="6"/>
  <c r="W98" i="6" s="1"/>
  <c r="AF40" i="6"/>
  <c r="AE98" i="6" s="1"/>
  <c r="AN40" i="6"/>
  <c r="AM98" i="6" s="1"/>
  <c r="Y40" i="6"/>
  <c r="X98" i="6" s="1"/>
  <c r="AD40" i="6"/>
  <c r="AC98" i="6" s="1"/>
  <c r="I40" i="6"/>
  <c r="AG40" i="6"/>
  <c r="AF98" i="6" s="1"/>
  <c r="F40" i="6"/>
  <c r="E98" i="6" s="1"/>
  <c r="AL40" i="6"/>
  <c r="AK98" i="6" s="1"/>
  <c r="AO40" i="6"/>
  <c r="AN98" i="6" s="1"/>
  <c r="N40" i="6"/>
  <c r="Q40" i="6"/>
  <c r="V40" i="6"/>
  <c r="U98" i="6" s="1"/>
  <c r="C40" i="6"/>
  <c r="C97" i="6"/>
  <c r="V121" i="6"/>
  <c r="V120" i="6"/>
  <c r="V119" i="6"/>
  <c r="D97" i="6"/>
  <c r="N97" i="6"/>
  <c r="F97" i="6"/>
  <c r="P97" i="6"/>
  <c r="G97" i="6"/>
  <c r="C96" i="4"/>
  <c r="B41" i="6"/>
  <c r="E46" i="5"/>
  <c r="AP4" i="6"/>
  <c r="AP40" i="6" s="1"/>
  <c r="AO98" i="6" s="1"/>
  <c r="N96" i="4"/>
  <c r="E96" i="4"/>
  <c r="K96" i="4"/>
  <c r="P96" i="4"/>
  <c r="U96" i="4"/>
  <c r="F96" i="4"/>
  <c r="D96" i="4"/>
  <c r="W121" i="4"/>
  <c r="W119" i="4"/>
  <c r="W120" i="4"/>
  <c r="D39" i="4"/>
  <c r="L39" i="4"/>
  <c r="T39" i="4"/>
  <c r="AB39" i="4"/>
  <c r="AA97" i="4" s="1"/>
  <c r="AJ39" i="4"/>
  <c r="AI97" i="4" s="1"/>
  <c r="F39" i="4"/>
  <c r="N39" i="4"/>
  <c r="V39" i="4"/>
  <c r="AD39" i="4"/>
  <c r="AC97" i="4" s="1"/>
  <c r="AL39" i="4"/>
  <c r="AK97" i="4" s="1"/>
  <c r="G39" i="4"/>
  <c r="O39" i="4"/>
  <c r="W39" i="4"/>
  <c r="V97" i="4" s="1"/>
  <c r="AE39" i="4"/>
  <c r="AD97" i="4" s="1"/>
  <c r="AM39" i="4"/>
  <c r="AL97" i="4" s="1"/>
  <c r="P39" i="4"/>
  <c r="AA39" i="4"/>
  <c r="Z97" i="4" s="1"/>
  <c r="Q39" i="4"/>
  <c r="AC39" i="4"/>
  <c r="AB97" i="4" s="1"/>
  <c r="E39" i="4"/>
  <c r="D97" i="4" s="1"/>
  <c r="R39" i="4"/>
  <c r="AF39" i="4"/>
  <c r="AE97" i="4" s="1"/>
  <c r="H39" i="4"/>
  <c r="S39" i="4"/>
  <c r="AG39" i="4"/>
  <c r="AF97" i="4" s="1"/>
  <c r="I39" i="4"/>
  <c r="U39" i="4"/>
  <c r="T97" i="4" s="1"/>
  <c r="AH39" i="4"/>
  <c r="AG97" i="4" s="1"/>
  <c r="J39" i="4"/>
  <c r="X39" i="4"/>
  <c r="W97" i="4" s="1"/>
  <c r="AI39" i="4"/>
  <c r="AH97" i="4" s="1"/>
  <c r="Y39" i="4"/>
  <c r="X97" i="4" s="1"/>
  <c r="Z39" i="4"/>
  <c r="Y97" i="4" s="1"/>
  <c r="AK39" i="4"/>
  <c r="AJ97" i="4" s="1"/>
  <c r="K39" i="4"/>
  <c r="M39" i="4"/>
  <c r="C39" i="4"/>
  <c r="B40" i="4"/>
  <c r="M96" i="4"/>
  <c r="B48" i="5"/>
  <c r="D47" i="5"/>
  <c r="F47" i="5"/>
  <c r="C47" i="5"/>
  <c r="AK119" i="4"/>
  <c r="AK120" i="4"/>
  <c r="AN4" i="4"/>
  <c r="AN39" i="4" s="1"/>
  <c r="AM97" i="4" s="1"/>
  <c r="AM5" i="4"/>
  <c r="AL63" i="4" s="1"/>
  <c r="AM6" i="4"/>
  <c r="AL64" i="4" s="1"/>
  <c r="AM7" i="4"/>
  <c r="AL65" i="4" s="1"/>
  <c r="AM8" i="4"/>
  <c r="AL66" i="4" s="1"/>
  <c r="AM9" i="4"/>
  <c r="AL67" i="4" s="1"/>
  <c r="AM10" i="4"/>
  <c r="AL68" i="4" s="1"/>
  <c r="AM11" i="4"/>
  <c r="AL69" i="4" s="1"/>
  <c r="AM12" i="4"/>
  <c r="AL70" i="4" s="1"/>
  <c r="AM13" i="4"/>
  <c r="AL71" i="4" s="1"/>
  <c r="AM14" i="4"/>
  <c r="AL72" i="4" s="1"/>
  <c r="AM15" i="4"/>
  <c r="AL73" i="4" s="1"/>
  <c r="AM16" i="4"/>
  <c r="AL74" i="4" s="1"/>
  <c r="AM17" i="4"/>
  <c r="AL75" i="4" s="1"/>
  <c r="AM18" i="4"/>
  <c r="AL76" i="4" s="1"/>
  <c r="AM19" i="4"/>
  <c r="AL77" i="4" s="1"/>
  <c r="AM20" i="4"/>
  <c r="AL78" i="4" s="1"/>
  <c r="AM21" i="4"/>
  <c r="AL79" i="4" s="1"/>
  <c r="AM22" i="4"/>
  <c r="AL80" i="4" s="1"/>
  <c r="AM23" i="4"/>
  <c r="AL81" i="4" s="1"/>
  <c r="AM24" i="4"/>
  <c r="AL82" i="4" s="1"/>
  <c r="AM25" i="4"/>
  <c r="AL83" i="4" s="1"/>
  <c r="AM26" i="4"/>
  <c r="AL84" i="4" s="1"/>
  <c r="AM27" i="4"/>
  <c r="AL85" i="4" s="1"/>
  <c r="AM28" i="4"/>
  <c r="AL86" i="4" s="1"/>
  <c r="AM29" i="4"/>
  <c r="AL87" i="4" s="1"/>
  <c r="AM30" i="4"/>
  <c r="AL88" i="4" s="1"/>
  <c r="AM31" i="4"/>
  <c r="AL89" i="4" s="1"/>
  <c r="AM32" i="4"/>
  <c r="AL90" i="4" s="1"/>
  <c r="AM33" i="4"/>
  <c r="AL91" i="4" s="1"/>
  <c r="AM34" i="4"/>
  <c r="AL92" i="4" s="1"/>
  <c r="AM35" i="4"/>
  <c r="AL93" i="4" s="1"/>
  <c r="AM36" i="4"/>
  <c r="AL94" i="4" s="1"/>
  <c r="AM37" i="4"/>
  <c r="AL95" i="4" s="1"/>
  <c r="Q96" i="4"/>
  <c r="H96" i="4"/>
  <c r="S96" i="4"/>
  <c r="J96" i="4"/>
  <c r="O96" i="4"/>
  <c r="AN119" i="6" l="1"/>
  <c r="AP5" i="6"/>
  <c r="AO63" i="6" s="1"/>
  <c r="AP6" i="6"/>
  <c r="AO64" i="6" s="1"/>
  <c r="AP7" i="6"/>
  <c r="AO65" i="6" s="1"/>
  <c r="AP8" i="6"/>
  <c r="AO66" i="6" s="1"/>
  <c r="AP9" i="6"/>
  <c r="AO67" i="6" s="1"/>
  <c r="AP10" i="6"/>
  <c r="AO68" i="6" s="1"/>
  <c r="AP11" i="6"/>
  <c r="AO69" i="6" s="1"/>
  <c r="AP12" i="6"/>
  <c r="AO70" i="6" s="1"/>
  <c r="AP13" i="6"/>
  <c r="AO71" i="6" s="1"/>
  <c r="AP14" i="6"/>
  <c r="AO72" i="6" s="1"/>
  <c r="AP15" i="6"/>
  <c r="AO73" i="6" s="1"/>
  <c r="AP16" i="6"/>
  <c r="AO74" i="6" s="1"/>
  <c r="AP17" i="6"/>
  <c r="AO75" i="6" s="1"/>
  <c r="AP18" i="6"/>
  <c r="AO76" i="6" s="1"/>
  <c r="AP19" i="6"/>
  <c r="AO77" i="6" s="1"/>
  <c r="AP20" i="6"/>
  <c r="AO78" i="6" s="1"/>
  <c r="AP21" i="6"/>
  <c r="AO79" i="6" s="1"/>
  <c r="AP22" i="6"/>
  <c r="AO80" i="6" s="1"/>
  <c r="AP23" i="6"/>
  <c r="AO81" i="6" s="1"/>
  <c r="AP24" i="6"/>
  <c r="AO82" i="6" s="1"/>
  <c r="AP25" i="6"/>
  <c r="AO83" i="6" s="1"/>
  <c r="AP26" i="6"/>
  <c r="AO84" i="6" s="1"/>
  <c r="AP27" i="6"/>
  <c r="AO85" i="6" s="1"/>
  <c r="AP28" i="6"/>
  <c r="AO86" i="6" s="1"/>
  <c r="AP29" i="6"/>
  <c r="AO87" i="6" s="1"/>
  <c r="AP30" i="6"/>
  <c r="AO88" i="6" s="1"/>
  <c r="AP31" i="6"/>
  <c r="AO89" i="6" s="1"/>
  <c r="AP32" i="6"/>
  <c r="AO90" i="6" s="1"/>
  <c r="AP33" i="6"/>
  <c r="AO91" i="6" s="1"/>
  <c r="AP34" i="6"/>
  <c r="AO92" i="6" s="1"/>
  <c r="AP35" i="6"/>
  <c r="AO93" i="6" s="1"/>
  <c r="AP36" i="6"/>
  <c r="AO94" i="6" s="1"/>
  <c r="AP37" i="6"/>
  <c r="AO95" i="6" s="1"/>
  <c r="AP38" i="6"/>
  <c r="AO96" i="6" s="1"/>
  <c r="AP39" i="6"/>
  <c r="AO97" i="6" s="1"/>
  <c r="P98" i="6"/>
  <c r="AN120" i="6"/>
  <c r="D98" i="6"/>
  <c r="G42" i="8"/>
  <c r="F42" i="8"/>
  <c r="I42" i="8" s="1"/>
  <c r="N97" i="4"/>
  <c r="G98" i="6"/>
  <c r="J98" i="6"/>
  <c r="H42" i="8"/>
  <c r="L97" i="4"/>
  <c r="L98" i="6"/>
  <c r="J97" i="4"/>
  <c r="V119" i="4"/>
  <c r="B44" i="8"/>
  <c r="E44" i="8" s="1"/>
  <c r="D43" i="8"/>
  <c r="C43" i="8"/>
  <c r="V121" i="4"/>
  <c r="R97" i="4"/>
  <c r="T98" i="6"/>
  <c r="K98" i="6"/>
  <c r="P97" i="4"/>
  <c r="C98" i="6"/>
  <c r="E41" i="6"/>
  <c r="M41" i="6"/>
  <c r="U41" i="6"/>
  <c r="T99" i="6" s="1"/>
  <c r="AC41" i="6"/>
  <c r="AB99" i="6" s="1"/>
  <c r="AK41" i="6"/>
  <c r="AJ99" i="6" s="1"/>
  <c r="F41" i="6"/>
  <c r="N41" i="6"/>
  <c r="V41" i="6"/>
  <c r="U99" i="6" s="1"/>
  <c r="AD41" i="6"/>
  <c r="AC99" i="6" s="1"/>
  <c r="AL41" i="6"/>
  <c r="AK99" i="6" s="1"/>
  <c r="G41" i="6"/>
  <c r="O41" i="6"/>
  <c r="W41" i="6"/>
  <c r="V99" i="6" s="1"/>
  <c r="AE41" i="6"/>
  <c r="AD99" i="6" s="1"/>
  <c r="AM41" i="6"/>
  <c r="AL99" i="6" s="1"/>
  <c r="H41" i="6"/>
  <c r="P41" i="6"/>
  <c r="X41" i="6"/>
  <c r="W99" i="6" s="1"/>
  <c r="AF41" i="6"/>
  <c r="AE99" i="6" s="1"/>
  <c r="AN41" i="6"/>
  <c r="AM99" i="6" s="1"/>
  <c r="J41" i="6"/>
  <c r="R41" i="6"/>
  <c r="Z41" i="6"/>
  <c r="Y99" i="6" s="1"/>
  <c r="AH41" i="6"/>
  <c r="AG99" i="6" s="1"/>
  <c r="AP41" i="6"/>
  <c r="AO99" i="6" s="1"/>
  <c r="K41" i="6"/>
  <c r="S41" i="6"/>
  <c r="AA41" i="6"/>
  <c r="Z99" i="6" s="1"/>
  <c r="AI41" i="6"/>
  <c r="AH99" i="6" s="1"/>
  <c r="D41" i="6"/>
  <c r="AJ41" i="6"/>
  <c r="AI99" i="6" s="1"/>
  <c r="C41" i="6"/>
  <c r="T41" i="6"/>
  <c r="I41" i="6"/>
  <c r="AO41" i="6"/>
  <c r="AN99" i="6" s="1"/>
  <c r="L41" i="6"/>
  <c r="Q41" i="6"/>
  <c r="Y41" i="6"/>
  <c r="X99" i="6" s="1"/>
  <c r="AB41" i="6"/>
  <c r="AA99" i="6" s="1"/>
  <c r="AG41" i="6"/>
  <c r="AF99" i="6" s="1"/>
  <c r="N98" i="6"/>
  <c r="H98" i="6"/>
  <c r="O98" i="6"/>
  <c r="F98" i="6"/>
  <c r="B44" i="7"/>
  <c r="D44" i="7" s="1"/>
  <c r="F43" i="7"/>
  <c r="C43" i="7"/>
  <c r="U121" i="6"/>
  <c r="U120" i="6"/>
  <c r="U119" i="6"/>
  <c r="Q98" i="6"/>
  <c r="I98" i="6"/>
  <c r="M98" i="6"/>
  <c r="R98" i="6"/>
  <c r="B42" i="6"/>
  <c r="AQ4" i="6"/>
  <c r="AO62" i="6"/>
  <c r="G97" i="4"/>
  <c r="I97" i="4"/>
  <c r="AL120" i="4"/>
  <c r="AM62" i="4"/>
  <c r="S97" i="4"/>
  <c r="U97" i="4"/>
  <c r="U121" i="4" s="1"/>
  <c r="K97" i="4"/>
  <c r="AL119" i="4"/>
  <c r="B49" i="5"/>
  <c r="D48" i="5"/>
  <c r="C48" i="5"/>
  <c r="F48" i="5"/>
  <c r="M97" i="4"/>
  <c r="C97" i="4"/>
  <c r="E47" i="5"/>
  <c r="E97" i="4"/>
  <c r="AO4" i="4"/>
  <c r="AN5" i="4"/>
  <c r="AM63" i="4" s="1"/>
  <c r="AN6" i="4"/>
  <c r="AM64" i="4" s="1"/>
  <c r="AN7" i="4"/>
  <c r="AM65" i="4" s="1"/>
  <c r="AN8" i="4"/>
  <c r="AM66" i="4" s="1"/>
  <c r="AN9" i="4"/>
  <c r="AM67" i="4" s="1"/>
  <c r="AN10" i="4"/>
  <c r="AM68" i="4" s="1"/>
  <c r="AN11" i="4"/>
  <c r="AM69" i="4" s="1"/>
  <c r="AN12" i="4"/>
  <c r="AM70" i="4" s="1"/>
  <c r="AN13" i="4"/>
  <c r="AM71" i="4" s="1"/>
  <c r="AN14" i="4"/>
  <c r="AM72" i="4" s="1"/>
  <c r="AN15" i="4"/>
  <c r="AM73" i="4" s="1"/>
  <c r="AN16" i="4"/>
  <c r="AM74" i="4" s="1"/>
  <c r="AN17" i="4"/>
  <c r="AM75" i="4" s="1"/>
  <c r="AN18" i="4"/>
  <c r="AM76" i="4" s="1"/>
  <c r="AN19" i="4"/>
  <c r="AM77" i="4" s="1"/>
  <c r="AN20" i="4"/>
  <c r="AM78" i="4" s="1"/>
  <c r="AN21" i="4"/>
  <c r="AM79" i="4" s="1"/>
  <c r="AN22" i="4"/>
  <c r="AM80" i="4" s="1"/>
  <c r="AN23" i="4"/>
  <c r="AM81" i="4" s="1"/>
  <c r="AN24" i="4"/>
  <c r="AM82" i="4" s="1"/>
  <c r="AN25" i="4"/>
  <c r="AM83" i="4" s="1"/>
  <c r="AN26" i="4"/>
  <c r="AM84" i="4" s="1"/>
  <c r="AN27" i="4"/>
  <c r="AM85" i="4" s="1"/>
  <c r="AN28" i="4"/>
  <c r="AM86" i="4" s="1"/>
  <c r="AN29" i="4"/>
  <c r="AM87" i="4" s="1"/>
  <c r="AN30" i="4"/>
  <c r="AM88" i="4" s="1"/>
  <c r="AN31" i="4"/>
  <c r="AM89" i="4" s="1"/>
  <c r="AN32" i="4"/>
  <c r="AM90" i="4" s="1"/>
  <c r="AN33" i="4"/>
  <c r="AM91" i="4" s="1"/>
  <c r="AN34" i="4"/>
  <c r="AM92" i="4" s="1"/>
  <c r="AN35" i="4"/>
  <c r="AM93" i="4" s="1"/>
  <c r="AN36" i="4"/>
  <c r="AM94" i="4" s="1"/>
  <c r="AN37" i="4"/>
  <c r="AM95" i="4" s="1"/>
  <c r="AN38" i="4"/>
  <c r="AM96" i="4" s="1"/>
  <c r="G40" i="4"/>
  <c r="K40" i="4"/>
  <c r="S40" i="4"/>
  <c r="AA40" i="4"/>
  <c r="Z98" i="4" s="1"/>
  <c r="AI40" i="4"/>
  <c r="AH98" i="4" s="1"/>
  <c r="L40" i="4"/>
  <c r="T40" i="4"/>
  <c r="AB40" i="4"/>
  <c r="AA98" i="4" s="1"/>
  <c r="AJ40" i="4"/>
  <c r="AI98" i="4" s="1"/>
  <c r="D40" i="4"/>
  <c r="M40" i="4"/>
  <c r="U40" i="4"/>
  <c r="AC40" i="4"/>
  <c r="AB98" i="4" s="1"/>
  <c r="AK40" i="4"/>
  <c r="AJ98" i="4" s="1"/>
  <c r="E40" i="4"/>
  <c r="N40" i="4"/>
  <c r="V40" i="4"/>
  <c r="U98" i="4" s="1"/>
  <c r="AD40" i="4"/>
  <c r="AC98" i="4" s="1"/>
  <c r="AL40" i="4"/>
  <c r="AK98" i="4" s="1"/>
  <c r="F40" i="4"/>
  <c r="O40" i="4"/>
  <c r="W40" i="4"/>
  <c r="V98" i="4" s="1"/>
  <c r="AE40" i="4"/>
  <c r="AD98" i="4" s="1"/>
  <c r="AM40" i="4"/>
  <c r="AL98" i="4" s="1"/>
  <c r="H40" i="4"/>
  <c r="P40" i="4"/>
  <c r="X40" i="4"/>
  <c r="W98" i="4" s="1"/>
  <c r="AF40" i="4"/>
  <c r="AE98" i="4" s="1"/>
  <c r="AN40" i="4"/>
  <c r="AM98" i="4" s="1"/>
  <c r="Q40" i="4"/>
  <c r="C40" i="4"/>
  <c r="R40" i="4"/>
  <c r="Y40" i="4"/>
  <c r="X98" i="4" s="1"/>
  <c r="Z40" i="4"/>
  <c r="Y98" i="4" s="1"/>
  <c r="AG40" i="4"/>
  <c r="AF98" i="4" s="1"/>
  <c r="AH40" i="4"/>
  <c r="AG98" i="4" s="1"/>
  <c r="I40" i="4"/>
  <c r="J40" i="4"/>
  <c r="AO40" i="4"/>
  <c r="AN98" i="4" s="1"/>
  <c r="B41" i="4"/>
  <c r="Q97" i="4"/>
  <c r="F97" i="4"/>
  <c r="H97" i="4"/>
  <c r="O97" i="4"/>
  <c r="AO120" i="6" l="1"/>
  <c r="AQ5" i="6"/>
  <c r="AP63" i="6" s="1"/>
  <c r="AQ6" i="6"/>
  <c r="AP64" i="6" s="1"/>
  <c r="AQ7" i="6"/>
  <c r="AP65" i="6" s="1"/>
  <c r="AQ8" i="6"/>
  <c r="AP66" i="6" s="1"/>
  <c r="AQ9" i="6"/>
  <c r="AP67" i="6" s="1"/>
  <c r="AQ10" i="6"/>
  <c r="AP68" i="6" s="1"/>
  <c r="AQ11" i="6"/>
  <c r="AP69" i="6" s="1"/>
  <c r="AQ12" i="6"/>
  <c r="AP70" i="6" s="1"/>
  <c r="AQ13" i="6"/>
  <c r="AP71" i="6" s="1"/>
  <c r="AQ14" i="6"/>
  <c r="AP72" i="6" s="1"/>
  <c r="AQ15" i="6"/>
  <c r="AP73" i="6" s="1"/>
  <c r="AQ16" i="6"/>
  <c r="AP74" i="6" s="1"/>
  <c r="AQ17" i="6"/>
  <c r="AP75" i="6" s="1"/>
  <c r="AQ18" i="6"/>
  <c r="AP76" i="6" s="1"/>
  <c r="AQ19" i="6"/>
  <c r="AP77" i="6" s="1"/>
  <c r="AQ20" i="6"/>
  <c r="AP78" i="6" s="1"/>
  <c r="AQ21" i="6"/>
  <c r="AP79" i="6" s="1"/>
  <c r="AQ22" i="6"/>
  <c r="AP80" i="6" s="1"/>
  <c r="AQ23" i="6"/>
  <c r="AP81" i="6" s="1"/>
  <c r="AQ24" i="6"/>
  <c r="AP82" i="6" s="1"/>
  <c r="AQ25" i="6"/>
  <c r="AP83" i="6" s="1"/>
  <c r="AQ26" i="6"/>
  <c r="AP84" i="6" s="1"/>
  <c r="AQ27" i="6"/>
  <c r="AP85" i="6" s="1"/>
  <c r="AQ28" i="6"/>
  <c r="AP86" i="6" s="1"/>
  <c r="AQ29" i="6"/>
  <c r="AP87" i="6" s="1"/>
  <c r="AQ30" i="6"/>
  <c r="AP88" i="6" s="1"/>
  <c r="AQ31" i="6"/>
  <c r="AP89" i="6" s="1"/>
  <c r="AQ32" i="6"/>
  <c r="AP90" i="6" s="1"/>
  <c r="AQ33" i="6"/>
  <c r="AP91" i="6" s="1"/>
  <c r="AQ34" i="6"/>
  <c r="AP92" i="6" s="1"/>
  <c r="AQ35" i="6"/>
  <c r="AP93" i="6" s="1"/>
  <c r="AQ36" i="6"/>
  <c r="AP94" i="6" s="1"/>
  <c r="AQ37" i="6"/>
  <c r="AP95" i="6" s="1"/>
  <c r="AQ38" i="6"/>
  <c r="AP96" i="6" s="1"/>
  <c r="AQ39" i="6"/>
  <c r="AP97" i="6" s="1"/>
  <c r="AQ40" i="6"/>
  <c r="AP98" i="6" s="1"/>
  <c r="AP62" i="6"/>
  <c r="AO119" i="6"/>
  <c r="AQ41" i="6"/>
  <c r="AP99" i="6" s="1"/>
  <c r="Q98" i="4"/>
  <c r="P99" i="6"/>
  <c r="G43" i="8"/>
  <c r="F43" i="8"/>
  <c r="I43" i="8" s="1"/>
  <c r="H43" i="8"/>
  <c r="D44" i="8"/>
  <c r="C44" i="8"/>
  <c r="B45" i="8"/>
  <c r="E45" i="8" s="1"/>
  <c r="O99" i="6"/>
  <c r="H42" i="6"/>
  <c r="P42" i="6"/>
  <c r="X42" i="6"/>
  <c r="W100" i="6" s="1"/>
  <c r="AF42" i="6"/>
  <c r="AE100" i="6" s="1"/>
  <c r="AN42" i="6"/>
  <c r="AM100" i="6" s="1"/>
  <c r="I42" i="6"/>
  <c r="Q42" i="6"/>
  <c r="Y42" i="6"/>
  <c r="X100" i="6" s="1"/>
  <c r="AG42" i="6"/>
  <c r="AF100" i="6" s="1"/>
  <c r="AO42" i="6"/>
  <c r="AN100" i="6" s="1"/>
  <c r="J42" i="6"/>
  <c r="R42" i="6"/>
  <c r="Z42" i="6"/>
  <c r="Y100" i="6" s="1"/>
  <c r="AH42" i="6"/>
  <c r="AG100" i="6" s="1"/>
  <c r="AP42" i="6"/>
  <c r="AO100" i="6" s="1"/>
  <c r="K42" i="6"/>
  <c r="S42" i="6"/>
  <c r="AA42" i="6"/>
  <c r="Z100" i="6" s="1"/>
  <c r="AI42" i="6"/>
  <c r="AH100" i="6" s="1"/>
  <c r="AQ42" i="6"/>
  <c r="AP100" i="6" s="1"/>
  <c r="E42" i="6"/>
  <c r="M42" i="6"/>
  <c r="U42" i="6"/>
  <c r="T100" i="6" s="1"/>
  <c r="AC42" i="6"/>
  <c r="AB100" i="6" s="1"/>
  <c r="AK42" i="6"/>
  <c r="AJ100" i="6" s="1"/>
  <c r="F42" i="6"/>
  <c r="N42" i="6"/>
  <c r="V42" i="6"/>
  <c r="U100" i="6" s="1"/>
  <c r="AD42" i="6"/>
  <c r="AC100" i="6" s="1"/>
  <c r="AL42" i="6"/>
  <c r="AK100" i="6" s="1"/>
  <c r="O42" i="6"/>
  <c r="C42" i="6"/>
  <c r="T42" i="6"/>
  <c r="S100" i="6" s="1"/>
  <c r="W42" i="6"/>
  <c r="V100" i="6" s="1"/>
  <c r="AB42" i="6"/>
  <c r="AA100" i="6" s="1"/>
  <c r="AE42" i="6"/>
  <c r="AD100" i="6" s="1"/>
  <c r="D42" i="6"/>
  <c r="AJ42" i="6"/>
  <c r="AI100" i="6" s="1"/>
  <c r="L42" i="6"/>
  <c r="K100" i="6" s="1"/>
  <c r="G42" i="6"/>
  <c r="AM42" i="6"/>
  <c r="AL100" i="6" s="1"/>
  <c r="C99" i="6"/>
  <c r="M99" i="6"/>
  <c r="D99" i="6"/>
  <c r="K99" i="6"/>
  <c r="N99" i="6"/>
  <c r="E99" i="6"/>
  <c r="F99" i="6"/>
  <c r="E43" i="7"/>
  <c r="Q99" i="6"/>
  <c r="G99" i="6"/>
  <c r="T121" i="6"/>
  <c r="T120" i="6"/>
  <c r="T119" i="6"/>
  <c r="H99" i="6"/>
  <c r="I99" i="6"/>
  <c r="L99" i="6"/>
  <c r="E98" i="4"/>
  <c r="C44" i="7"/>
  <c r="E44" i="7" s="1"/>
  <c r="B45" i="7"/>
  <c r="D45" i="7" s="1"/>
  <c r="F44" i="7"/>
  <c r="S99" i="6"/>
  <c r="R99" i="6"/>
  <c r="J99" i="6"/>
  <c r="B43" i="6"/>
  <c r="O98" i="4"/>
  <c r="F98" i="4"/>
  <c r="K98" i="4"/>
  <c r="AR4" i="6"/>
  <c r="U120" i="4"/>
  <c r="U119" i="4"/>
  <c r="L98" i="4"/>
  <c r="AP4" i="4"/>
  <c r="AO5" i="4"/>
  <c r="AN63" i="4" s="1"/>
  <c r="AO6" i="4"/>
  <c r="AN64" i="4" s="1"/>
  <c r="AO7" i="4"/>
  <c r="AN65" i="4" s="1"/>
  <c r="AO8" i="4"/>
  <c r="AN66" i="4" s="1"/>
  <c r="AO9" i="4"/>
  <c r="AN67" i="4" s="1"/>
  <c r="AO10" i="4"/>
  <c r="AN68" i="4" s="1"/>
  <c r="AO11" i="4"/>
  <c r="AN69" i="4" s="1"/>
  <c r="AO12" i="4"/>
  <c r="AN70" i="4" s="1"/>
  <c r="AO13" i="4"/>
  <c r="AN71" i="4" s="1"/>
  <c r="AO14" i="4"/>
  <c r="AN72" i="4" s="1"/>
  <c r="AO15" i="4"/>
  <c r="AN73" i="4" s="1"/>
  <c r="AO16" i="4"/>
  <c r="AN74" i="4" s="1"/>
  <c r="AO17" i="4"/>
  <c r="AN75" i="4" s="1"/>
  <c r="AO18" i="4"/>
  <c r="AN76" i="4" s="1"/>
  <c r="AO19" i="4"/>
  <c r="AN77" i="4" s="1"/>
  <c r="AO20" i="4"/>
  <c r="AN78" i="4" s="1"/>
  <c r="AO21" i="4"/>
  <c r="AN79" i="4" s="1"/>
  <c r="AO22" i="4"/>
  <c r="AN80" i="4" s="1"/>
  <c r="AO23" i="4"/>
  <c r="AN81" i="4" s="1"/>
  <c r="AO24" i="4"/>
  <c r="AN82" i="4" s="1"/>
  <c r="AO25" i="4"/>
  <c r="AN83" i="4" s="1"/>
  <c r="AO26" i="4"/>
  <c r="AN84" i="4" s="1"/>
  <c r="AO27" i="4"/>
  <c r="AN85" i="4" s="1"/>
  <c r="AO28" i="4"/>
  <c r="AN86" i="4" s="1"/>
  <c r="AO29" i="4"/>
  <c r="AN87" i="4" s="1"/>
  <c r="AO30" i="4"/>
  <c r="AN88" i="4" s="1"/>
  <c r="AO31" i="4"/>
  <c r="AN89" i="4" s="1"/>
  <c r="AO32" i="4"/>
  <c r="AN90" i="4" s="1"/>
  <c r="AO33" i="4"/>
  <c r="AN91" i="4" s="1"/>
  <c r="AO34" i="4"/>
  <c r="AN92" i="4" s="1"/>
  <c r="AO35" i="4"/>
  <c r="AN93" i="4" s="1"/>
  <c r="AO36" i="4"/>
  <c r="AN94" i="4" s="1"/>
  <c r="AO37" i="4"/>
  <c r="AN95" i="4" s="1"/>
  <c r="AO38" i="4"/>
  <c r="AN96" i="4" s="1"/>
  <c r="AO39" i="4"/>
  <c r="AN97" i="4" s="1"/>
  <c r="E48" i="5"/>
  <c r="T98" i="4"/>
  <c r="S98" i="4"/>
  <c r="F41" i="4"/>
  <c r="N41" i="4"/>
  <c r="V41" i="4"/>
  <c r="U99" i="4" s="1"/>
  <c r="AD41" i="4"/>
  <c r="AC99" i="4" s="1"/>
  <c r="AL41" i="4"/>
  <c r="AK99" i="4" s="1"/>
  <c r="G41" i="4"/>
  <c r="O41" i="4"/>
  <c r="W41" i="4"/>
  <c r="V99" i="4" s="1"/>
  <c r="AE41" i="4"/>
  <c r="AD99" i="4" s="1"/>
  <c r="AM41" i="4"/>
  <c r="AL99" i="4" s="1"/>
  <c r="H41" i="4"/>
  <c r="P41" i="4"/>
  <c r="X41" i="4"/>
  <c r="W99" i="4" s="1"/>
  <c r="AF41" i="4"/>
  <c r="AE99" i="4" s="1"/>
  <c r="AN41" i="4"/>
  <c r="AM99" i="4" s="1"/>
  <c r="I41" i="4"/>
  <c r="Q41" i="4"/>
  <c r="Y41" i="4"/>
  <c r="X99" i="4" s="1"/>
  <c r="AG41" i="4"/>
  <c r="AF99" i="4" s="1"/>
  <c r="AO41" i="4"/>
  <c r="AN99" i="4" s="1"/>
  <c r="J41" i="4"/>
  <c r="R41" i="4"/>
  <c r="Z41" i="4"/>
  <c r="Y99" i="4" s="1"/>
  <c r="AH41" i="4"/>
  <c r="AG99" i="4" s="1"/>
  <c r="AP41" i="4"/>
  <c r="AO99" i="4" s="1"/>
  <c r="K41" i="4"/>
  <c r="S41" i="4"/>
  <c r="AA41" i="4"/>
  <c r="Z99" i="4" s="1"/>
  <c r="AI41" i="4"/>
  <c r="AH99" i="4" s="1"/>
  <c r="AB41" i="4"/>
  <c r="AA99" i="4" s="1"/>
  <c r="AC41" i="4"/>
  <c r="AB99" i="4" s="1"/>
  <c r="C41" i="4"/>
  <c r="D41" i="4"/>
  <c r="AJ41" i="4"/>
  <c r="AI99" i="4" s="1"/>
  <c r="E41" i="4"/>
  <c r="AK41" i="4"/>
  <c r="AJ99" i="4" s="1"/>
  <c r="L41" i="4"/>
  <c r="M41" i="4"/>
  <c r="L99" i="4" s="1"/>
  <c r="T41" i="4"/>
  <c r="U41" i="4"/>
  <c r="T99" i="4" s="1"/>
  <c r="B42" i="4"/>
  <c r="M98" i="4"/>
  <c r="C98" i="4"/>
  <c r="B50" i="5"/>
  <c r="F49" i="5"/>
  <c r="D49" i="5"/>
  <c r="C49" i="5"/>
  <c r="N98" i="4"/>
  <c r="D98" i="4"/>
  <c r="AM119" i="4"/>
  <c r="G98" i="4"/>
  <c r="R98" i="4"/>
  <c r="AM120" i="4"/>
  <c r="AN62" i="4"/>
  <c r="I98" i="4"/>
  <c r="H98" i="4"/>
  <c r="P98" i="4"/>
  <c r="J98" i="4"/>
  <c r="P100" i="6" l="1"/>
  <c r="AP119" i="6"/>
  <c r="AR5" i="6"/>
  <c r="AQ63" i="6" s="1"/>
  <c r="AR6" i="6"/>
  <c r="AQ64" i="6" s="1"/>
  <c r="AR7" i="6"/>
  <c r="AQ65" i="6" s="1"/>
  <c r="AR8" i="6"/>
  <c r="AQ66" i="6" s="1"/>
  <c r="AR9" i="6"/>
  <c r="AQ67" i="6" s="1"/>
  <c r="AR10" i="6"/>
  <c r="AQ68" i="6" s="1"/>
  <c r="AR11" i="6"/>
  <c r="AQ69" i="6" s="1"/>
  <c r="AR12" i="6"/>
  <c r="AQ70" i="6" s="1"/>
  <c r="AR13" i="6"/>
  <c r="AQ71" i="6" s="1"/>
  <c r="AR14" i="6"/>
  <c r="AQ72" i="6" s="1"/>
  <c r="AR15" i="6"/>
  <c r="AQ73" i="6" s="1"/>
  <c r="AR16" i="6"/>
  <c r="AQ74" i="6" s="1"/>
  <c r="AR17" i="6"/>
  <c r="AQ75" i="6" s="1"/>
  <c r="AR18" i="6"/>
  <c r="AQ76" i="6" s="1"/>
  <c r="AR19" i="6"/>
  <c r="AQ77" i="6" s="1"/>
  <c r="AR20" i="6"/>
  <c r="AQ78" i="6" s="1"/>
  <c r="AR21" i="6"/>
  <c r="AQ79" i="6" s="1"/>
  <c r="AR22" i="6"/>
  <c r="AQ80" i="6" s="1"/>
  <c r="AR23" i="6"/>
  <c r="AQ81" i="6" s="1"/>
  <c r="AR24" i="6"/>
  <c r="AQ82" i="6" s="1"/>
  <c r="AR25" i="6"/>
  <c r="AQ83" i="6" s="1"/>
  <c r="AR26" i="6"/>
  <c r="AQ84" i="6" s="1"/>
  <c r="AR27" i="6"/>
  <c r="AQ85" i="6" s="1"/>
  <c r="AR28" i="6"/>
  <c r="AQ86" i="6" s="1"/>
  <c r="AR29" i="6"/>
  <c r="AQ87" i="6" s="1"/>
  <c r="AR30" i="6"/>
  <c r="AQ88" i="6" s="1"/>
  <c r="AR31" i="6"/>
  <c r="AQ89" i="6" s="1"/>
  <c r="AR32" i="6"/>
  <c r="AQ90" i="6" s="1"/>
  <c r="AR33" i="6"/>
  <c r="AQ91" i="6" s="1"/>
  <c r="AR34" i="6"/>
  <c r="AQ92" i="6" s="1"/>
  <c r="AR35" i="6"/>
  <c r="AQ93" i="6" s="1"/>
  <c r="AR36" i="6"/>
  <c r="AQ94" i="6" s="1"/>
  <c r="AR37" i="6"/>
  <c r="AQ95" i="6" s="1"/>
  <c r="AR38" i="6"/>
  <c r="AQ96" i="6" s="1"/>
  <c r="AR39" i="6"/>
  <c r="AQ97" i="6" s="1"/>
  <c r="AR40" i="6"/>
  <c r="AQ98" i="6" s="1"/>
  <c r="AR41" i="6"/>
  <c r="AQ99" i="6" s="1"/>
  <c r="AR42" i="6"/>
  <c r="AQ100" i="6" s="1"/>
  <c r="E100" i="6"/>
  <c r="F44" i="8"/>
  <c r="I44" i="8" s="1"/>
  <c r="G44" i="8"/>
  <c r="H44" i="8"/>
  <c r="C100" i="6"/>
  <c r="I99" i="4"/>
  <c r="B46" i="8"/>
  <c r="E46" i="8" s="1"/>
  <c r="C45" i="8"/>
  <c r="D45" i="8"/>
  <c r="I100" i="6"/>
  <c r="Q99" i="4"/>
  <c r="R100" i="6"/>
  <c r="K99" i="4"/>
  <c r="F100" i="6"/>
  <c r="J100" i="6"/>
  <c r="L100" i="6"/>
  <c r="S121" i="6"/>
  <c r="S120" i="6"/>
  <c r="S119" i="6"/>
  <c r="M100" i="6"/>
  <c r="D100" i="6"/>
  <c r="O100" i="6"/>
  <c r="K43" i="6"/>
  <c r="S43" i="6"/>
  <c r="R101" i="6" s="1"/>
  <c r="AA43" i="6"/>
  <c r="Z101" i="6" s="1"/>
  <c r="AI43" i="6"/>
  <c r="AH101" i="6" s="1"/>
  <c r="AQ43" i="6"/>
  <c r="AP101" i="6" s="1"/>
  <c r="D43" i="6"/>
  <c r="L43" i="6"/>
  <c r="T43" i="6"/>
  <c r="S101" i="6" s="1"/>
  <c r="AB43" i="6"/>
  <c r="AA101" i="6" s="1"/>
  <c r="AJ43" i="6"/>
  <c r="AI101" i="6" s="1"/>
  <c r="AR43" i="6"/>
  <c r="AQ101" i="6" s="1"/>
  <c r="E43" i="6"/>
  <c r="M43" i="6"/>
  <c r="L101" i="6" s="1"/>
  <c r="U43" i="6"/>
  <c r="T101" i="6" s="1"/>
  <c r="AC43" i="6"/>
  <c r="AB101" i="6" s="1"/>
  <c r="AK43" i="6"/>
  <c r="AJ101" i="6" s="1"/>
  <c r="F43" i="6"/>
  <c r="N43" i="6"/>
  <c r="V43" i="6"/>
  <c r="U101" i="6" s="1"/>
  <c r="AD43" i="6"/>
  <c r="AC101" i="6" s="1"/>
  <c r="AL43" i="6"/>
  <c r="AK101" i="6" s="1"/>
  <c r="H43" i="6"/>
  <c r="P43" i="6"/>
  <c r="X43" i="6"/>
  <c r="W101" i="6" s="1"/>
  <c r="AF43" i="6"/>
  <c r="AE101" i="6" s="1"/>
  <c r="AN43" i="6"/>
  <c r="AM101" i="6" s="1"/>
  <c r="I43" i="6"/>
  <c r="Q43" i="6"/>
  <c r="Y43" i="6"/>
  <c r="X101" i="6" s="1"/>
  <c r="AG43" i="6"/>
  <c r="AF101" i="6" s="1"/>
  <c r="AO43" i="6"/>
  <c r="AN101" i="6" s="1"/>
  <c r="Z43" i="6"/>
  <c r="Y101" i="6" s="1"/>
  <c r="J43" i="6"/>
  <c r="AE43" i="6"/>
  <c r="AD101" i="6" s="1"/>
  <c r="AP43" i="6"/>
  <c r="AO101" i="6" s="1"/>
  <c r="AH43" i="6"/>
  <c r="AG101" i="6" s="1"/>
  <c r="C43" i="6"/>
  <c r="G43" i="6"/>
  <c r="AM43" i="6"/>
  <c r="AL101" i="6" s="1"/>
  <c r="O43" i="6"/>
  <c r="W43" i="6"/>
  <c r="V101" i="6" s="1"/>
  <c r="R43" i="6"/>
  <c r="G100" i="6"/>
  <c r="B46" i="7"/>
  <c r="D46" i="7" s="1"/>
  <c r="F45" i="7"/>
  <c r="C45" i="7"/>
  <c r="E45" i="7" s="1"/>
  <c r="N100" i="6"/>
  <c r="H100" i="6"/>
  <c r="Q100" i="6"/>
  <c r="B44" i="6"/>
  <c r="D99" i="4"/>
  <c r="AS4" i="6"/>
  <c r="AS43" i="6" s="1"/>
  <c r="AR101" i="6" s="1"/>
  <c r="H99" i="4"/>
  <c r="AQ62" i="6"/>
  <c r="S99" i="4"/>
  <c r="S119" i="4" s="1"/>
  <c r="I42" i="4"/>
  <c r="Q42" i="4"/>
  <c r="Y42" i="4"/>
  <c r="X100" i="4" s="1"/>
  <c r="AG42" i="4"/>
  <c r="AF100" i="4" s="1"/>
  <c r="AO42" i="4"/>
  <c r="AN100" i="4" s="1"/>
  <c r="J42" i="4"/>
  <c r="R42" i="4"/>
  <c r="Z42" i="4"/>
  <c r="Y100" i="4" s="1"/>
  <c r="AH42" i="4"/>
  <c r="AG100" i="4" s="1"/>
  <c r="AP42" i="4"/>
  <c r="AO100" i="4" s="1"/>
  <c r="K42" i="4"/>
  <c r="S42" i="4"/>
  <c r="AA42" i="4"/>
  <c r="Z100" i="4" s="1"/>
  <c r="AI42" i="4"/>
  <c r="AH100" i="4" s="1"/>
  <c r="D42" i="4"/>
  <c r="L42" i="4"/>
  <c r="T42" i="4"/>
  <c r="S100" i="4" s="1"/>
  <c r="AB42" i="4"/>
  <c r="AA100" i="4" s="1"/>
  <c r="AJ42" i="4"/>
  <c r="AI100" i="4" s="1"/>
  <c r="E42" i="4"/>
  <c r="M42" i="4"/>
  <c r="U42" i="4"/>
  <c r="T100" i="4" s="1"/>
  <c r="AC42" i="4"/>
  <c r="AB100" i="4" s="1"/>
  <c r="AK42" i="4"/>
  <c r="AJ100" i="4" s="1"/>
  <c r="F42" i="4"/>
  <c r="E100" i="4" s="1"/>
  <c r="N42" i="4"/>
  <c r="V42" i="4"/>
  <c r="U100" i="4" s="1"/>
  <c r="AD42" i="4"/>
  <c r="AC100" i="4" s="1"/>
  <c r="AL42" i="4"/>
  <c r="AK100" i="4" s="1"/>
  <c r="G42" i="4"/>
  <c r="AM42" i="4"/>
  <c r="AL100" i="4" s="1"/>
  <c r="H42" i="4"/>
  <c r="AN42" i="4"/>
  <c r="AM100" i="4" s="1"/>
  <c r="O42" i="4"/>
  <c r="C42" i="4"/>
  <c r="P42" i="4"/>
  <c r="W42" i="4"/>
  <c r="V100" i="4" s="1"/>
  <c r="X42" i="4"/>
  <c r="W100" i="4" s="1"/>
  <c r="AE42" i="4"/>
  <c r="AD100" i="4" s="1"/>
  <c r="AF42" i="4"/>
  <c r="AE100" i="4" s="1"/>
  <c r="B43" i="4"/>
  <c r="C99" i="4"/>
  <c r="R99" i="4"/>
  <c r="AQ4" i="4"/>
  <c r="AP62" i="4"/>
  <c r="AP5" i="4"/>
  <c r="AO63" i="4" s="1"/>
  <c r="AP6" i="4"/>
  <c r="AO64" i="4" s="1"/>
  <c r="AP7" i="4"/>
  <c r="AO65" i="4" s="1"/>
  <c r="AP8" i="4"/>
  <c r="AO66" i="4" s="1"/>
  <c r="AP9" i="4"/>
  <c r="AO67" i="4" s="1"/>
  <c r="AP10" i="4"/>
  <c r="AO68" i="4" s="1"/>
  <c r="AP11" i="4"/>
  <c r="AO69" i="4" s="1"/>
  <c r="AP12" i="4"/>
  <c r="AO70" i="4" s="1"/>
  <c r="AP13" i="4"/>
  <c r="AO71" i="4" s="1"/>
  <c r="AP14" i="4"/>
  <c r="AO72" i="4" s="1"/>
  <c r="AP15" i="4"/>
  <c r="AO73" i="4" s="1"/>
  <c r="AP16" i="4"/>
  <c r="AO74" i="4" s="1"/>
  <c r="AP17" i="4"/>
  <c r="AO75" i="4" s="1"/>
  <c r="AP18" i="4"/>
  <c r="AO76" i="4" s="1"/>
  <c r="AP19" i="4"/>
  <c r="AO77" i="4" s="1"/>
  <c r="AP20" i="4"/>
  <c r="AO78" i="4" s="1"/>
  <c r="AP21" i="4"/>
  <c r="AO79" i="4" s="1"/>
  <c r="AP22" i="4"/>
  <c r="AO80" i="4" s="1"/>
  <c r="AP23" i="4"/>
  <c r="AO81" i="4" s="1"/>
  <c r="AP24" i="4"/>
  <c r="AO82" i="4" s="1"/>
  <c r="AP25" i="4"/>
  <c r="AO83" i="4" s="1"/>
  <c r="AP26" i="4"/>
  <c r="AO84" i="4" s="1"/>
  <c r="AP27" i="4"/>
  <c r="AO85" i="4" s="1"/>
  <c r="AP28" i="4"/>
  <c r="AO86" i="4" s="1"/>
  <c r="AP29" i="4"/>
  <c r="AO87" i="4" s="1"/>
  <c r="AP30" i="4"/>
  <c r="AO88" i="4" s="1"/>
  <c r="AP31" i="4"/>
  <c r="AO89" i="4" s="1"/>
  <c r="AP32" i="4"/>
  <c r="AO90" i="4" s="1"/>
  <c r="AP33" i="4"/>
  <c r="AO91" i="4" s="1"/>
  <c r="AP34" i="4"/>
  <c r="AO92" i="4" s="1"/>
  <c r="AP35" i="4"/>
  <c r="AO93" i="4" s="1"/>
  <c r="AP36" i="4"/>
  <c r="AO94" i="4" s="1"/>
  <c r="AP37" i="4"/>
  <c r="AO95" i="4" s="1"/>
  <c r="AP38" i="4"/>
  <c r="AO96" i="4" s="1"/>
  <c r="AP39" i="4"/>
  <c r="AO97" i="4" s="1"/>
  <c r="AP40" i="4"/>
  <c r="AO98" i="4" s="1"/>
  <c r="E49" i="5"/>
  <c r="B51" i="5"/>
  <c r="C50" i="5"/>
  <c r="D50" i="5"/>
  <c r="F50" i="5"/>
  <c r="J99" i="4"/>
  <c r="M99" i="4"/>
  <c r="O99" i="4"/>
  <c r="N99" i="4"/>
  <c r="E99" i="4"/>
  <c r="F99" i="4"/>
  <c r="AN120" i="4"/>
  <c r="P99" i="4"/>
  <c r="G99" i="4"/>
  <c r="T120" i="4"/>
  <c r="T121" i="4"/>
  <c r="T119" i="4"/>
  <c r="AN119" i="4"/>
  <c r="AO62" i="4"/>
  <c r="AQ119" i="6" l="1"/>
  <c r="AS5" i="6"/>
  <c r="AR63" i="6" s="1"/>
  <c r="AS6" i="6"/>
  <c r="AR64" i="6" s="1"/>
  <c r="AS7" i="6"/>
  <c r="AR65" i="6" s="1"/>
  <c r="AS8" i="6"/>
  <c r="AR66" i="6" s="1"/>
  <c r="AS9" i="6"/>
  <c r="AR67" i="6" s="1"/>
  <c r="AS10" i="6"/>
  <c r="AR68" i="6" s="1"/>
  <c r="AS11" i="6"/>
  <c r="AR69" i="6" s="1"/>
  <c r="AS12" i="6"/>
  <c r="AR70" i="6" s="1"/>
  <c r="AS13" i="6"/>
  <c r="AR71" i="6" s="1"/>
  <c r="AS14" i="6"/>
  <c r="AR72" i="6" s="1"/>
  <c r="AS15" i="6"/>
  <c r="AR73" i="6" s="1"/>
  <c r="AS16" i="6"/>
  <c r="AR74" i="6" s="1"/>
  <c r="AS17" i="6"/>
  <c r="AR75" i="6" s="1"/>
  <c r="AS18" i="6"/>
  <c r="AR76" i="6" s="1"/>
  <c r="AS19" i="6"/>
  <c r="AR77" i="6" s="1"/>
  <c r="AS20" i="6"/>
  <c r="AR78" i="6" s="1"/>
  <c r="AS21" i="6"/>
  <c r="AR79" i="6" s="1"/>
  <c r="AS22" i="6"/>
  <c r="AR80" i="6" s="1"/>
  <c r="AS23" i="6"/>
  <c r="AR81" i="6" s="1"/>
  <c r="AS24" i="6"/>
  <c r="AR82" i="6" s="1"/>
  <c r="AS25" i="6"/>
  <c r="AR83" i="6" s="1"/>
  <c r="AS26" i="6"/>
  <c r="AR84" i="6" s="1"/>
  <c r="AS27" i="6"/>
  <c r="AR85" i="6" s="1"/>
  <c r="AS28" i="6"/>
  <c r="AR86" i="6" s="1"/>
  <c r="AS29" i="6"/>
  <c r="AR87" i="6" s="1"/>
  <c r="AS30" i="6"/>
  <c r="AR88" i="6" s="1"/>
  <c r="AS31" i="6"/>
  <c r="AR89" i="6" s="1"/>
  <c r="AS32" i="6"/>
  <c r="AR90" i="6" s="1"/>
  <c r="AS33" i="6"/>
  <c r="AR91" i="6" s="1"/>
  <c r="AS34" i="6"/>
  <c r="AR92" i="6" s="1"/>
  <c r="AS35" i="6"/>
  <c r="AR93" i="6" s="1"/>
  <c r="AS36" i="6"/>
  <c r="AR94" i="6" s="1"/>
  <c r="AS37" i="6"/>
  <c r="AR95" i="6" s="1"/>
  <c r="AS38" i="6"/>
  <c r="AR96" i="6" s="1"/>
  <c r="AS39" i="6"/>
  <c r="AR97" i="6" s="1"/>
  <c r="AS40" i="6"/>
  <c r="AR98" i="6" s="1"/>
  <c r="AS41" i="6"/>
  <c r="AR99" i="6" s="1"/>
  <c r="AS42" i="6"/>
  <c r="AR100" i="6" s="1"/>
  <c r="AR62" i="6"/>
  <c r="M101" i="6"/>
  <c r="F45" i="8"/>
  <c r="I45" i="8" s="1"/>
  <c r="G45" i="8"/>
  <c r="P101" i="6"/>
  <c r="H45" i="8"/>
  <c r="S120" i="4"/>
  <c r="N101" i="6"/>
  <c r="B47" i="8"/>
  <c r="E47" i="8" s="1"/>
  <c r="C46" i="8"/>
  <c r="D46" i="8"/>
  <c r="S121" i="4"/>
  <c r="C46" i="7"/>
  <c r="B47" i="7"/>
  <c r="D47" i="7" s="1"/>
  <c r="F46" i="7"/>
  <c r="O101" i="6"/>
  <c r="E101" i="6"/>
  <c r="R121" i="6"/>
  <c r="R120" i="6"/>
  <c r="R119" i="6"/>
  <c r="Q101" i="6"/>
  <c r="G101" i="6"/>
  <c r="D100" i="4"/>
  <c r="R100" i="4"/>
  <c r="R119" i="4" s="1"/>
  <c r="H101" i="6"/>
  <c r="I101" i="6"/>
  <c r="M100" i="4"/>
  <c r="F44" i="6"/>
  <c r="N44" i="6"/>
  <c r="V44" i="6"/>
  <c r="U102" i="6" s="1"/>
  <c r="AD44" i="6"/>
  <c r="AC102" i="6" s="1"/>
  <c r="AL44" i="6"/>
  <c r="AK102" i="6" s="1"/>
  <c r="G44" i="6"/>
  <c r="O44" i="6"/>
  <c r="W44" i="6"/>
  <c r="V102" i="6" s="1"/>
  <c r="AE44" i="6"/>
  <c r="AD102" i="6" s="1"/>
  <c r="AM44" i="6"/>
  <c r="AL102" i="6" s="1"/>
  <c r="H44" i="6"/>
  <c r="P44" i="6"/>
  <c r="X44" i="6"/>
  <c r="W102" i="6" s="1"/>
  <c r="AF44" i="6"/>
  <c r="AE102" i="6" s="1"/>
  <c r="AN44" i="6"/>
  <c r="AM102" i="6" s="1"/>
  <c r="I44" i="6"/>
  <c r="Q44" i="6"/>
  <c r="Y44" i="6"/>
  <c r="X102" i="6" s="1"/>
  <c r="AG44" i="6"/>
  <c r="AF102" i="6" s="1"/>
  <c r="AO44" i="6"/>
  <c r="AN102" i="6" s="1"/>
  <c r="K44" i="6"/>
  <c r="S44" i="6"/>
  <c r="R102" i="6" s="1"/>
  <c r="AA44" i="6"/>
  <c r="Z102" i="6" s="1"/>
  <c r="AI44" i="6"/>
  <c r="AH102" i="6" s="1"/>
  <c r="AQ44" i="6"/>
  <c r="AP102" i="6" s="1"/>
  <c r="D44" i="6"/>
  <c r="L44" i="6"/>
  <c r="T44" i="6"/>
  <c r="S102" i="6" s="1"/>
  <c r="AB44" i="6"/>
  <c r="AA102" i="6" s="1"/>
  <c r="AJ44" i="6"/>
  <c r="AI102" i="6" s="1"/>
  <c r="AR44" i="6"/>
  <c r="AQ102" i="6" s="1"/>
  <c r="E44" i="6"/>
  <c r="AK44" i="6"/>
  <c r="AJ102" i="6" s="1"/>
  <c r="J44" i="6"/>
  <c r="AP44" i="6"/>
  <c r="AO102" i="6" s="1"/>
  <c r="M44" i="6"/>
  <c r="AS44" i="6"/>
  <c r="AR102" i="6" s="1"/>
  <c r="C44" i="6"/>
  <c r="R44" i="6"/>
  <c r="Q102" i="6" s="1"/>
  <c r="U44" i="6"/>
  <c r="T102" i="6" s="1"/>
  <c r="Z44" i="6"/>
  <c r="Y102" i="6" s="1"/>
  <c r="AH44" i="6"/>
  <c r="AG102" i="6" s="1"/>
  <c r="AC44" i="6"/>
  <c r="AB102" i="6" s="1"/>
  <c r="J101" i="6"/>
  <c r="K101" i="6"/>
  <c r="F101" i="6"/>
  <c r="C101" i="6"/>
  <c r="D101" i="6"/>
  <c r="G100" i="4"/>
  <c r="K100" i="4"/>
  <c r="E50" i="5"/>
  <c r="Q100" i="4"/>
  <c r="AT4" i="6"/>
  <c r="B45" i="6"/>
  <c r="F100" i="4"/>
  <c r="I100" i="4"/>
  <c r="L100" i="4"/>
  <c r="O100" i="4"/>
  <c r="D43" i="4"/>
  <c r="L43" i="4"/>
  <c r="T43" i="4"/>
  <c r="S101" i="4" s="1"/>
  <c r="AB43" i="4"/>
  <c r="AA101" i="4" s="1"/>
  <c r="AJ43" i="4"/>
  <c r="AI101" i="4" s="1"/>
  <c r="E43" i="4"/>
  <c r="M43" i="4"/>
  <c r="U43" i="4"/>
  <c r="T101" i="4" s="1"/>
  <c r="AC43" i="4"/>
  <c r="AB101" i="4" s="1"/>
  <c r="AK43" i="4"/>
  <c r="AJ101" i="4" s="1"/>
  <c r="F43" i="4"/>
  <c r="N43" i="4"/>
  <c r="V43" i="4"/>
  <c r="U101" i="4" s="1"/>
  <c r="AD43" i="4"/>
  <c r="AC101" i="4" s="1"/>
  <c r="AL43" i="4"/>
  <c r="AK101" i="4" s="1"/>
  <c r="G43" i="4"/>
  <c r="O43" i="4"/>
  <c r="W43" i="4"/>
  <c r="V101" i="4" s="1"/>
  <c r="AE43" i="4"/>
  <c r="AD101" i="4" s="1"/>
  <c r="AM43" i="4"/>
  <c r="AL101" i="4" s="1"/>
  <c r="H43" i="4"/>
  <c r="P43" i="4"/>
  <c r="X43" i="4"/>
  <c r="W101" i="4" s="1"/>
  <c r="AF43" i="4"/>
  <c r="AE101" i="4" s="1"/>
  <c r="AN43" i="4"/>
  <c r="AM101" i="4" s="1"/>
  <c r="I43" i="4"/>
  <c r="Q43" i="4"/>
  <c r="Y43" i="4"/>
  <c r="X101" i="4" s="1"/>
  <c r="AG43" i="4"/>
  <c r="AF101" i="4" s="1"/>
  <c r="AO43" i="4"/>
  <c r="AN101" i="4" s="1"/>
  <c r="R43" i="4"/>
  <c r="S43" i="4"/>
  <c r="R101" i="4" s="1"/>
  <c r="Z43" i="4"/>
  <c r="Y101" i="4" s="1"/>
  <c r="AA43" i="4"/>
  <c r="Z101" i="4" s="1"/>
  <c r="C43" i="4"/>
  <c r="AH43" i="4"/>
  <c r="AG101" i="4" s="1"/>
  <c r="AI43" i="4"/>
  <c r="AH101" i="4" s="1"/>
  <c r="AP43" i="4"/>
  <c r="AO101" i="4" s="1"/>
  <c r="AQ43" i="4"/>
  <c r="AP101" i="4" s="1"/>
  <c r="J43" i="4"/>
  <c r="K43" i="4"/>
  <c r="B44" i="4"/>
  <c r="AR4" i="4"/>
  <c r="AQ62" i="4"/>
  <c r="AQ5" i="4"/>
  <c r="AP63" i="4" s="1"/>
  <c r="AQ6" i="4"/>
  <c r="AP64" i="4" s="1"/>
  <c r="AQ7" i="4"/>
  <c r="AP65" i="4" s="1"/>
  <c r="AQ8" i="4"/>
  <c r="AP66" i="4" s="1"/>
  <c r="AQ9" i="4"/>
  <c r="AP67" i="4" s="1"/>
  <c r="AQ10" i="4"/>
  <c r="AP68" i="4" s="1"/>
  <c r="AQ11" i="4"/>
  <c r="AP69" i="4" s="1"/>
  <c r="AQ12" i="4"/>
  <c r="AP70" i="4" s="1"/>
  <c r="AQ13" i="4"/>
  <c r="AP71" i="4" s="1"/>
  <c r="AQ14" i="4"/>
  <c r="AP72" i="4" s="1"/>
  <c r="AQ15" i="4"/>
  <c r="AP73" i="4" s="1"/>
  <c r="AQ16" i="4"/>
  <c r="AP74" i="4" s="1"/>
  <c r="AQ17" i="4"/>
  <c r="AP75" i="4" s="1"/>
  <c r="AQ18" i="4"/>
  <c r="AP76" i="4" s="1"/>
  <c r="AQ19" i="4"/>
  <c r="AP77" i="4" s="1"/>
  <c r="AQ20" i="4"/>
  <c r="AP78" i="4" s="1"/>
  <c r="AQ21" i="4"/>
  <c r="AP79" i="4" s="1"/>
  <c r="AQ22" i="4"/>
  <c r="AP80" i="4" s="1"/>
  <c r="AQ23" i="4"/>
  <c r="AP81" i="4" s="1"/>
  <c r="AQ24" i="4"/>
  <c r="AP82" i="4" s="1"/>
  <c r="AQ25" i="4"/>
  <c r="AP83" i="4" s="1"/>
  <c r="AQ26" i="4"/>
  <c r="AP84" i="4" s="1"/>
  <c r="AQ27" i="4"/>
  <c r="AP85" i="4" s="1"/>
  <c r="AQ28" i="4"/>
  <c r="AP86" i="4" s="1"/>
  <c r="AQ29" i="4"/>
  <c r="AP87" i="4" s="1"/>
  <c r="AQ30" i="4"/>
  <c r="AP88" i="4" s="1"/>
  <c r="AQ31" i="4"/>
  <c r="AP89" i="4" s="1"/>
  <c r="AQ32" i="4"/>
  <c r="AP90" i="4" s="1"/>
  <c r="AQ33" i="4"/>
  <c r="AP91" i="4" s="1"/>
  <c r="AQ34" i="4"/>
  <c r="AP92" i="4" s="1"/>
  <c r="AQ35" i="4"/>
  <c r="AP93" i="4" s="1"/>
  <c r="AQ36" i="4"/>
  <c r="AP94" i="4" s="1"/>
  <c r="AQ37" i="4"/>
  <c r="AP95" i="4" s="1"/>
  <c r="AQ38" i="4"/>
  <c r="AP96" i="4" s="1"/>
  <c r="AQ39" i="4"/>
  <c r="AP97" i="4" s="1"/>
  <c r="AQ40" i="4"/>
  <c r="AP98" i="4" s="1"/>
  <c r="AQ41" i="4"/>
  <c r="AP99" i="4" s="1"/>
  <c r="B52" i="5"/>
  <c r="D51" i="5"/>
  <c r="C51" i="5"/>
  <c r="F51" i="5"/>
  <c r="J100" i="4"/>
  <c r="N100" i="4"/>
  <c r="C100" i="4"/>
  <c r="P100" i="4"/>
  <c r="AO120" i="4"/>
  <c r="AO119" i="4"/>
  <c r="AQ42" i="4"/>
  <c r="AP100" i="4" s="1"/>
  <c r="H100" i="4"/>
  <c r="AR119" i="6" l="1"/>
  <c r="AT5" i="6"/>
  <c r="AS63" i="6" s="1"/>
  <c r="AT6" i="6"/>
  <c r="AS64" i="6" s="1"/>
  <c r="AT7" i="6"/>
  <c r="AS65" i="6" s="1"/>
  <c r="AT8" i="6"/>
  <c r="AS66" i="6" s="1"/>
  <c r="AT9" i="6"/>
  <c r="AS67" i="6" s="1"/>
  <c r="AT10" i="6"/>
  <c r="AS68" i="6" s="1"/>
  <c r="AT11" i="6"/>
  <c r="AS69" i="6" s="1"/>
  <c r="AT12" i="6"/>
  <c r="AS70" i="6" s="1"/>
  <c r="AT13" i="6"/>
  <c r="AS71" i="6" s="1"/>
  <c r="AT14" i="6"/>
  <c r="AS72" i="6" s="1"/>
  <c r="AT15" i="6"/>
  <c r="AS73" i="6" s="1"/>
  <c r="AT16" i="6"/>
  <c r="AS74" i="6" s="1"/>
  <c r="AT17" i="6"/>
  <c r="AS75" i="6" s="1"/>
  <c r="AT18" i="6"/>
  <c r="AS76" i="6" s="1"/>
  <c r="AT19" i="6"/>
  <c r="AS77" i="6" s="1"/>
  <c r="AT20" i="6"/>
  <c r="AS78" i="6" s="1"/>
  <c r="AT21" i="6"/>
  <c r="AS79" i="6" s="1"/>
  <c r="AT22" i="6"/>
  <c r="AS80" i="6" s="1"/>
  <c r="AT23" i="6"/>
  <c r="AS81" i="6" s="1"/>
  <c r="AT24" i="6"/>
  <c r="AS82" i="6" s="1"/>
  <c r="AT25" i="6"/>
  <c r="AS83" i="6" s="1"/>
  <c r="AT26" i="6"/>
  <c r="AS84" i="6" s="1"/>
  <c r="AT27" i="6"/>
  <c r="AS85" i="6" s="1"/>
  <c r="AT28" i="6"/>
  <c r="AS86" i="6" s="1"/>
  <c r="AT29" i="6"/>
  <c r="AS87" i="6" s="1"/>
  <c r="AT30" i="6"/>
  <c r="AS88" i="6" s="1"/>
  <c r="AT31" i="6"/>
  <c r="AS89" i="6" s="1"/>
  <c r="AT32" i="6"/>
  <c r="AS90" i="6" s="1"/>
  <c r="AT33" i="6"/>
  <c r="AS91" i="6" s="1"/>
  <c r="AT34" i="6"/>
  <c r="AS92" i="6" s="1"/>
  <c r="AT35" i="6"/>
  <c r="AS93" i="6" s="1"/>
  <c r="AT36" i="6"/>
  <c r="AS94" i="6" s="1"/>
  <c r="AT37" i="6"/>
  <c r="AS95" i="6" s="1"/>
  <c r="AT38" i="6"/>
  <c r="AS96" i="6" s="1"/>
  <c r="AT39" i="6"/>
  <c r="AS97" i="6" s="1"/>
  <c r="AT40" i="6"/>
  <c r="AS98" i="6" s="1"/>
  <c r="AT41" i="6"/>
  <c r="AS99" i="6" s="1"/>
  <c r="AT42" i="6"/>
  <c r="AS100" i="6" s="1"/>
  <c r="AT43" i="6"/>
  <c r="AS101" i="6" s="1"/>
  <c r="AT44" i="6"/>
  <c r="AS102" i="6" s="1"/>
  <c r="I102" i="6"/>
  <c r="F46" i="8"/>
  <c r="I46" i="8" s="1"/>
  <c r="R120" i="4"/>
  <c r="R121" i="4"/>
  <c r="L102" i="6"/>
  <c r="H46" i="8"/>
  <c r="G46" i="8"/>
  <c r="D102" i="6"/>
  <c r="N102" i="6"/>
  <c r="C47" i="8"/>
  <c r="B48" i="8"/>
  <c r="E48" i="8" s="1"/>
  <c r="D47" i="8"/>
  <c r="I45" i="6"/>
  <c r="Q45" i="6"/>
  <c r="P103" i="6" s="1"/>
  <c r="Y45" i="6"/>
  <c r="X103" i="6" s="1"/>
  <c r="AG45" i="6"/>
  <c r="AF103" i="6" s="1"/>
  <c r="AO45" i="6"/>
  <c r="AN103" i="6" s="1"/>
  <c r="J45" i="6"/>
  <c r="R45" i="6"/>
  <c r="Q103" i="6" s="1"/>
  <c r="Z45" i="6"/>
  <c r="Y103" i="6" s="1"/>
  <c r="AH45" i="6"/>
  <c r="AG103" i="6" s="1"/>
  <c r="K45" i="6"/>
  <c r="S45" i="6"/>
  <c r="R103" i="6" s="1"/>
  <c r="AA45" i="6"/>
  <c r="Z103" i="6" s="1"/>
  <c r="AI45" i="6"/>
  <c r="AH103" i="6" s="1"/>
  <c r="AQ45" i="6"/>
  <c r="AP103" i="6" s="1"/>
  <c r="D45" i="6"/>
  <c r="L45" i="6"/>
  <c r="T45" i="6"/>
  <c r="S103" i="6" s="1"/>
  <c r="AB45" i="6"/>
  <c r="AA103" i="6" s="1"/>
  <c r="AJ45" i="6"/>
  <c r="AI103" i="6" s="1"/>
  <c r="AR45" i="6"/>
  <c r="AQ103" i="6" s="1"/>
  <c r="F45" i="6"/>
  <c r="N45" i="6"/>
  <c r="M103" i="6" s="1"/>
  <c r="V45" i="6"/>
  <c r="U103" i="6" s="1"/>
  <c r="AD45" i="6"/>
  <c r="AC103" i="6" s="1"/>
  <c r="AL45" i="6"/>
  <c r="AK103" i="6" s="1"/>
  <c r="AT45" i="6"/>
  <c r="AS103" i="6" s="1"/>
  <c r="G45" i="6"/>
  <c r="O45" i="6"/>
  <c r="W45" i="6"/>
  <c r="V103" i="6" s="1"/>
  <c r="AE45" i="6"/>
  <c r="AD103" i="6" s="1"/>
  <c r="AM45" i="6"/>
  <c r="AL103" i="6" s="1"/>
  <c r="P45" i="6"/>
  <c r="AS45" i="6"/>
  <c r="AR103" i="6" s="1"/>
  <c r="U45" i="6"/>
  <c r="T103" i="6" s="1"/>
  <c r="AF45" i="6"/>
  <c r="AE103" i="6" s="1"/>
  <c r="X45" i="6"/>
  <c r="W103" i="6" s="1"/>
  <c r="AC45" i="6"/>
  <c r="AB103" i="6" s="1"/>
  <c r="E45" i="6"/>
  <c r="AK45" i="6"/>
  <c r="AJ103" i="6" s="1"/>
  <c r="AP45" i="6"/>
  <c r="AO103" i="6" s="1"/>
  <c r="H45" i="6"/>
  <c r="AN45" i="6"/>
  <c r="AM103" i="6" s="1"/>
  <c r="M45" i="6"/>
  <c r="C45" i="6"/>
  <c r="C102" i="6"/>
  <c r="M102" i="6"/>
  <c r="E102" i="6"/>
  <c r="Q121" i="6"/>
  <c r="Q120" i="6"/>
  <c r="Q119" i="6"/>
  <c r="B48" i="7"/>
  <c r="D48" i="7" s="1"/>
  <c r="F47" i="7"/>
  <c r="C47" i="7"/>
  <c r="K101" i="4"/>
  <c r="O102" i="6"/>
  <c r="F102" i="6"/>
  <c r="P102" i="6"/>
  <c r="G102" i="6"/>
  <c r="E46" i="7"/>
  <c r="F101" i="4"/>
  <c r="H102" i="6"/>
  <c r="J102" i="6"/>
  <c r="K102" i="6"/>
  <c r="I101" i="4"/>
  <c r="AU4" i="6"/>
  <c r="E51" i="5"/>
  <c r="O101" i="4"/>
  <c r="G101" i="4"/>
  <c r="B46" i="6"/>
  <c r="AS62" i="6"/>
  <c r="P101" i="4"/>
  <c r="H101" i="4"/>
  <c r="AP119" i="4"/>
  <c r="Q101" i="4"/>
  <c r="B53" i="5"/>
  <c r="C52" i="5"/>
  <c r="F52" i="5"/>
  <c r="D52" i="5"/>
  <c r="AS4" i="4"/>
  <c r="AR62" i="4"/>
  <c r="AR5" i="4"/>
  <c r="AQ63" i="4" s="1"/>
  <c r="AR6" i="4"/>
  <c r="AQ64" i="4" s="1"/>
  <c r="AR7" i="4"/>
  <c r="AQ65" i="4" s="1"/>
  <c r="AR8" i="4"/>
  <c r="AQ66" i="4" s="1"/>
  <c r="AR9" i="4"/>
  <c r="AQ67" i="4" s="1"/>
  <c r="AR10" i="4"/>
  <c r="AQ68" i="4" s="1"/>
  <c r="AR11" i="4"/>
  <c r="AQ69" i="4" s="1"/>
  <c r="AR12" i="4"/>
  <c r="AQ70" i="4" s="1"/>
  <c r="AR13" i="4"/>
  <c r="AQ71" i="4" s="1"/>
  <c r="AR14" i="4"/>
  <c r="AQ72" i="4" s="1"/>
  <c r="AR15" i="4"/>
  <c r="AQ73" i="4" s="1"/>
  <c r="AR16" i="4"/>
  <c r="AQ74" i="4" s="1"/>
  <c r="AR17" i="4"/>
  <c r="AQ75" i="4" s="1"/>
  <c r="AR18" i="4"/>
  <c r="AQ76" i="4" s="1"/>
  <c r="AR19" i="4"/>
  <c r="AQ77" i="4" s="1"/>
  <c r="AR20" i="4"/>
  <c r="AQ78" i="4" s="1"/>
  <c r="AR21" i="4"/>
  <c r="AQ79" i="4" s="1"/>
  <c r="AR22" i="4"/>
  <c r="AQ80" i="4" s="1"/>
  <c r="AR23" i="4"/>
  <c r="AQ81" i="4" s="1"/>
  <c r="AR24" i="4"/>
  <c r="AQ82" i="4" s="1"/>
  <c r="AR25" i="4"/>
  <c r="AQ83" i="4" s="1"/>
  <c r="AR26" i="4"/>
  <c r="AQ84" i="4" s="1"/>
  <c r="AR27" i="4"/>
  <c r="AQ85" i="4" s="1"/>
  <c r="AR28" i="4"/>
  <c r="AQ86" i="4" s="1"/>
  <c r="AR29" i="4"/>
  <c r="AQ87" i="4" s="1"/>
  <c r="AR30" i="4"/>
  <c r="AQ88" i="4" s="1"/>
  <c r="AR31" i="4"/>
  <c r="AQ89" i="4" s="1"/>
  <c r="AR32" i="4"/>
  <c r="AQ90" i="4" s="1"/>
  <c r="AR33" i="4"/>
  <c r="AQ91" i="4" s="1"/>
  <c r="AR34" i="4"/>
  <c r="AQ92" i="4" s="1"/>
  <c r="AR35" i="4"/>
  <c r="AQ93" i="4" s="1"/>
  <c r="AR36" i="4"/>
  <c r="AQ94" i="4" s="1"/>
  <c r="AR37" i="4"/>
  <c r="AQ95" i="4" s="1"/>
  <c r="AR38" i="4"/>
  <c r="AQ96" i="4" s="1"/>
  <c r="AR39" i="4"/>
  <c r="AQ97" i="4" s="1"/>
  <c r="AR40" i="4"/>
  <c r="AQ98" i="4" s="1"/>
  <c r="AR41" i="4"/>
  <c r="AQ99" i="4" s="1"/>
  <c r="AR42" i="4"/>
  <c r="AQ100" i="4" s="1"/>
  <c r="L101" i="4"/>
  <c r="C101" i="4"/>
  <c r="M101" i="4"/>
  <c r="D101" i="4"/>
  <c r="G44" i="4"/>
  <c r="O44" i="4"/>
  <c r="W44" i="4"/>
  <c r="V102" i="4" s="1"/>
  <c r="AE44" i="4"/>
  <c r="AD102" i="4" s="1"/>
  <c r="AM44" i="4"/>
  <c r="AL102" i="4" s="1"/>
  <c r="H44" i="4"/>
  <c r="P44" i="4"/>
  <c r="X44" i="4"/>
  <c r="W102" i="4" s="1"/>
  <c r="AF44" i="4"/>
  <c r="AE102" i="4" s="1"/>
  <c r="AN44" i="4"/>
  <c r="AM102" i="4" s="1"/>
  <c r="I44" i="4"/>
  <c r="Q44" i="4"/>
  <c r="Y44" i="4"/>
  <c r="X102" i="4" s="1"/>
  <c r="AG44" i="4"/>
  <c r="AF102" i="4" s="1"/>
  <c r="AO44" i="4"/>
  <c r="AN102" i="4" s="1"/>
  <c r="J44" i="4"/>
  <c r="R44" i="4"/>
  <c r="Q102" i="4" s="1"/>
  <c r="Z44" i="4"/>
  <c r="Y102" i="4" s="1"/>
  <c r="AH44" i="4"/>
  <c r="AG102" i="4" s="1"/>
  <c r="AP44" i="4"/>
  <c r="AO102" i="4" s="1"/>
  <c r="K44" i="4"/>
  <c r="S44" i="4"/>
  <c r="R102" i="4" s="1"/>
  <c r="AA44" i="4"/>
  <c r="Z102" i="4" s="1"/>
  <c r="AI44" i="4"/>
  <c r="AH102" i="4" s="1"/>
  <c r="AQ44" i="4"/>
  <c r="AP102" i="4" s="1"/>
  <c r="D44" i="4"/>
  <c r="L44" i="4"/>
  <c r="T44" i="4"/>
  <c r="S102" i="4" s="1"/>
  <c r="AB44" i="4"/>
  <c r="AA102" i="4" s="1"/>
  <c r="AC44" i="4"/>
  <c r="AB102" i="4" s="1"/>
  <c r="AD44" i="4"/>
  <c r="AC102" i="4" s="1"/>
  <c r="E44" i="4"/>
  <c r="AJ44" i="4"/>
  <c r="AI102" i="4" s="1"/>
  <c r="F44" i="4"/>
  <c r="AK44" i="4"/>
  <c r="AJ102" i="4" s="1"/>
  <c r="M44" i="4"/>
  <c r="AL44" i="4"/>
  <c r="AK102" i="4" s="1"/>
  <c r="C44" i="4"/>
  <c r="N44" i="4"/>
  <c r="AR44" i="4"/>
  <c r="AQ102" i="4" s="1"/>
  <c r="U44" i="4"/>
  <c r="T102" i="4" s="1"/>
  <c r="V44" i="4"/>
  <c r="U102" i="4" s="1"/>
  <c r="AS44" i="4"/>
  <c r="AR102" i="4" s="1"/>
  <c r="B45" i="4"/>
  <c r="N101" i="4"/>
  <c r="E101" i="4"/>
  <c r="J101" i="4"/>
  <c r="AR43" i="4"/>
  <c r="AQ101" i="4" s="1"/>
  <c r="AU5" i="6" l="1"/>
  <c r="AT63" i="6" s="1"/>
  <c r="AU6" i="6"/>
  <c r="AT64" i="6" s="1"/>
  <c r="AU7" i="6"/>
  <c r="AT65" i="6" s="1"/>
  <c r="AU8" i="6"/>
  <c r="AT66" i="6" s="1"/>
  <c r="AU9" i="6"/>
  <c r="AT67" i="6" s="1"/>
  <c r="AU10" i="6"/>
  <c r="AT68" i="6" s="1"/>
  <c r="AU11" i="6"/>
  <c r="AT69" i="6" s="1"/>
  <c r="AU12" i="6"/>
  <c r="AT70" i="6" s="1"/>
  <c r="AU13" i="6"/>
  <c r="AT71" i="6" s="1"/>
  <c r="AU14" i="6"/>
  <c r="AT72" i="6" s="1"/>
  <c r="AU15" i="6"/>
  <c r="AT73" i="6" s="1"/>
  <c r="AU16" i="6"/>
  <c r="AT74" i="6" s="1"/>
  <c r="AU17" i="6"/>
  <c r="AT75" i="6" s="1"/>
  <c r="AU18" i="6"/>
  <c r="AT76" i="6" s="1"/>
  <c r="AU19" i="6"/>
  <c r="AT77" i="6" s="1"/>
  <c r="AU20" i="6"/>
  <c r="AT78" i="6" s="1"/>
  <c r="AU21" i="6"/>
  <c r="AT79" i="6" s="1"/>
  <c r="AU22" i="6"/>
  <c r="AT80" i="6" s="1"/>
  <c r="AU23" i="6"/>
  <c r="AT81" i="6" s="1"/>
  <c r="AU24" i="6"/>
  <c r="AT82" i="6" s="1"/>
  <c r="AU25" i="6"/>
  <c r="AT83" i="6" s="1"/>
  <c r="AU26" i="6"/>
  <c r="AT84" i="6" s="1"/>
  <c r="AU27" i="6"/>
  <c r="AT85" i="6" s="1"/>
  <c r="AU28" i="6"/>
  <c r="AT86" i="6" s="1"/>
  <c r="AU29" i="6"/>
  <c r="AT87" i="6" s="1"/>
  <c r="AU30" i="6"/>
  <c r="AT88" i="6" s="1"/>
  <c r="AU31" i="6"/>
  <c r="AT89" i="6" s="1"/>
  <c r="AU32" i="6"/>
  <c r="AT90" i="6" s="1"/>
  <c r="AU33" i="6"/>
  <c r="AT91" i="6" s="1"/>
  <c r="AU34" i="6"/>
  <c r="AT92" i="6" s="1"/>
  <c r="AU35" i="6"/>
  <c r="AT93" i="6" s="1"/>
  <c r="AU36" i="6"/>
  <c r="AT94" i="6" s="1"/>
  <c r="AU37" i="6"/>
  <c r="AT95" i="6" s="1"/>
  <c r="AU38" i="6"/>
  <c r="AT96" i="6" s="1"/>
  <c r="AU39" i="6"/>
  <c r="AT97" i="6" s="1"/>
  <c r="AU40" i="6"/>
  <c r="AT98" i="6" s="1"/>
  <c r="AU41" i="6"/>
  <c r="AT99" i="6" s="1"/>
  <c r="AU42" i="6"/>
  <c r="AT100" i="6" s="1"/>
  <c r="AU43" i="6"/>
  <c r="AT101" i="6" s="1"/>
  <c r="AU44" i="6"/>
  <c r="AT102" i="6" s="1"/>
  <c r="AT62" i="6"/>
  <c r="F103" i="6"/>
  <c r="AU45" i="6"/>
  <c r="AT103" i="6" s="1"/>
  <c r="AS119" i="6"/>
  <c r="L103" i="6"/>
  <c r="F47" i="8"/>
  <c r="I47" i="8" s="1"/>
  <c r="G47" i="8"/>
  <c r="H47" i="8"/>
  <c r="E102" i="4"/>
  <c r="C102" i="4"/>
  <c r="D48" i="8"/>
  <c r="C48" i="8"/>
  <c r="B49" i="8"/>
  <c r="E49" i="8" s="1"/>
  <c r="I103" i="6"/>
  <c r="E47" i="7"/>
  <c r="O103" i="6"/>
  <c r="J102" i="4"/>
  <c r="E52" i="5"/>
  <c r="P121" i="6"/>
  <c r="P120" i="6"/>
  <c r="P119" i="6"/>
  <c r="C48" i="7"/>
  <c r="E48" i="7" s="1"/>
  <c r="B49" i="7"/>
  <c r="D49" i="7" s="1"/>
  <c r="F48" i="7"/>
  <c r="G103" i="6"/>
  <c r="J103" i="6"/>
  <c r="D46" i="6"/>
  <c r="L46" i="6"/>
  <c r="T46" i="6"/>
  <c r="S104" i="6" s="1"/>
  <c r="AB46" i="6"/>
  <c r="AA104" i="6" s="1"/>
  <c r="AJ46" i="6"/>
  <c r="AI104" i="6" s="1"/>
  <c r="F46" i="6"/>
  <c r="N46" i="6"/>
  <c r="V46" i="6"/>
  <c r="U104" i="6" s="1"/>
  <c r="AD46" i="6"/>
  <c r="AC104" i="6" s="1"/>
  <c r="AL46" i="6"/>
  <c r="AK104" i="6" s="1"/>
  <c r="G46" i="6"/>
  <c r="O46" i="6"/>
  <c r="W46" i="6"/>
  <c r="V104" i="6" s="1"/>
  <c r="AE46" i="6"/>
  <c r="AD104" i="6" s="1"/>
  <c r="AM46" i="6"/>
  <c r="AL104" i="6" s="1"/>
  <c r="I46" i="6"/>
  <c r="Q46" i="6"/>
  <c r="P104" i="6" s="1"/>
  <c r="Y46" i="6"/>
  <c r="X104" i="6" s="1"/>
  <c r="AG46" i="6"/>
  <c r="AF104" i="6" s="1"/>
  <c r="AO46" i="6"/>
  <c r="AN104" i="6" s="1"/>
  <c r="J46" i="6"/>
  <c r="R46" i="6"/>
  <c r="Q104" i="6" s="1"/>
  <c r="Z46" i="6"/>
  <c r="Y104" i="6" s="1"/>
  <c r="AH46" i="6"/>
  <c r="AG104" i="6" s="1"/>
  <c r="AP46" i="6"/>
  <c r="AO104" i="6" s="1"/>
  <c r="M46" i="6"/>
  <c r="AI46" i="6"/>
  <c r="AH104" i="6" s="1"/>
  <c r="X46" i="6"/>
  <c r="W104" i="6" s="1"/>
  <c r="P46" i="6"/>
  <c r="O104" i="6" s="1"/>
  <c r="AK46" i="6"/>
  <c r="AJ104" i="6" s="1"/>
  <c r="AR46" i="6"/>
  <c r="AQ104" i="6" s="1"/>
  <c r="S46" i="6"/>
  <c r="R104" i="6" s="1"/>
  <c r="AN46" i="6"/>
  <c r="AM104" i="6" s="1"/>
  <c r="U46" i="6"/>
  <c r="T104" i="6" s="1"/>
  <c r="AQ46" i="6"/>
  <c r="AP104" i="6" s="1"/>
  <c r="E46" i="6"/>
  <c r="D104" i="6" s="1"/>
  <c r="AA46" i="6"/>
  <c r="Z104" i="6" s="1"/>
  <c r="AS46" i="6"/>
  <c r="AR104" i="6" s="1"/>
  <c r="C46" i="6"/>
  <c r="AF46" i="6"/>
  <c r="AE104" i="6" s="1"/>
  <c r="H46" i="6"/>
  <c r="AC46" i="6"/>
  <c r="AB104" i="6" s="1"/>
  <c r="AT46" i="6"/>
  <c r="AS104" i="6" s="1"/>
  <c r="K46" i="6"/>
  <c r="AU46" i="6"/>
  <c r="AT104" i="6" s="1"/>
  <c r="K103" i="6"/>
  <c r="C103" i="6"/>
  <c r="H103" i="6"/>
  <c r="D103" i="6"/>
  <c r="N103" i="6"/>
  <c r="E103" i="6"/>
  <c r="D102" i="4"/>
  <c r="M102" i="4"/>
  <c r="O102" i="4"/>
  <c r="G102" i="4"/>
  <c r="B47" i="6"/>
  <c r="AV4" i="6"/>
  <c r="K102" i="4"/>
  <c r="N102" i="4"/>
  <c r="F102" i="4"/>
  <c r="B54" i="5"/>
  <c r="C53" i="5"/>
  <c r="D53" i="5"/>
  <c r="F53" i="5"/>
  <c r="Q121" i="4"/>
  <c r="Q120" i="4"/>
  <c r="Q119" i="4"/>
  <c r="I102" i="4"/>
  <c r="H102" i="4"/>
  <c r="P102" i="4"/>
  <c r="J45" i="4"/>
  <c r="R45" i="4"/>
  <c r="Q103" i="4" s="1"/>
  <c r="Z45" i="4"/>
  <c r="Y103" i="4" s="1"/>
  <c r="AH45" i="4"/>
  <c r="AG103" i="4" s="1"/>
  <c r="AP45" i="4"/>
  <c r="AO103" i="4" s="1"/>
  <c r="K45" i="4"/>
  <c r="S45" i="4"/>
  <c r="R103" i="4" s="1"/>
  <c r="AA45" i="4"/>
  <c r="Z103" i="4" s="1"/>
  <c r="AI45" i="4"/>
  <c r="AH103" i="4" s="1"/>
  <c r="AQ45" i="4"/>
  <c r="AP103" i="4" s="1"/>
  <c r="D45" i="4"/>
  <c r="L45" i="4"/>
  <c r="T45" i="4"/>
  <c r="S103" i="4" s="1"/>
  <c r="AB45" i="4"/>
  <c r="AA103" i="4" s="1"/>
  <c r="AJ45" i="4"/>
  <c r="AI103" i="4" s="1"/>
  <c r="AR45" i="4"/>
  <c r="AQ103" i="4" s="1"/>
  <c r="E45" i="4"/>
  <c r="M45" i="4"/>
  <c r="U45" i="4"/>
  <c r="T103" i="4" s="1"/>
  <c r="AC45" i="4"/>
  <c r="AB103" i="4" s="1"/>
  <c r="AK45" i="4"/>
  <c r="AJ103" i="4" s="1"/>
  <c r="AS45" i="4"/>
  <c r="AR103" i="4" s="1"/>
  <c r="F45" i="4"/>
  <c r="N45" i="4"/>
  <c r="V45" i="4"/>
  <c r="U103" i="4" s="1"/>
  <c r="AD45" i="4"/>
  <c r="AC103" i="4" s="1"/>
  <c r="AL45" i="4"/>
  <c r="AK103" i="4" s="1"/>
  <c r="AT45" i="4"/>
  <c r="AS103" i="4" s="1"/>
  <c r="Q45" i="4"/>
  <c r="P103" i="4" s="1"/>
  <c r="AN45" i="4"/>
  <c r="AM103" i="4" s="1"/>
  <c r="W45" i="4"/>
  <c r="V103" i="4" s="1"/>
  <c r="AO45" i="4"/>
  <c r="AN103" i="4" s="1"/>
  <c r="X45" i="4"/>
  <c r="W103" i="4" s="1"/>
  <c r="G45" i="4"/>
  <c r="Y45" i="4"/>
  <c r="X103" i="4" s="1"/>
  <c r="H45" i="4"/>
  <c r="AE45" i="4"/>
  <c r="AD103" i="4" s="1"/>
  <c r="I45" i="4"/>
  <c r="AF45" i="4"/>
  <c r="AE103" i="4" s="1"/>
  <c r="C45" i="4"/>
  <c r="AG45" i="4"/>
  <c r="AF103" i="4" s="1"/>
  <c r="AM45" i="4"/>
  <c r="AL103" i="4" s="1"/>
  <c r="O45" i="4"/>
  <c r="P45" i="4"/>
  <c r="B46" i="4"/>
  <c r="AQ119" i="4"/>
  <c r="L102" i="4"/>
  <c r="AT4" i="4"/>
  <c r="AS62" i="4"/>
  <c r="AS5" i="4"/>
  <c r="AR63" i="4" s="1"/>
  <c r="AS6" i="4"/>
  <c r="AR64" i="4" s="1"/>
  <c r="AS7" i="4"/>
  <c r="AR65" i="4" s="1"/>
  <c r="AS8" i="4"/>
  <c r="AR66" i="4" s="1"/>
  <c r="AS9" i="4"/>
  <c r="AR67" i="4" s="1"/>
  <c r="AS10" i="4"/>
  <c r="AR68" i="4" s="1"/>
  <c r="AS11" i="4"/>
  <c r="AR69" i="4" s="1"/>
  <c r="AS12" i="4"/>
  <c r="AR70" i="4" s="1"/>
  <c r="AS13" i="4"/>
  <c r="AR71" i="4" s="1"/>
  <c r="AS14" i="4"/>
  <c r="AR72" i="4" s="1"/>
  <c r="AS15" i="4"/>
  <c r="AR73" i="4" s="1"/>
  <c r="AS16" i="4"/>
  <c r="AR74" i="4" s="1"/>
  <c r="AS17" i="4"/>
  <c r="AR75" i="4" s="1"/>
  <c r="AS18" i="4"/>
  <c r="AR76" i="4" s="1"/>
  <c r="AS19" i="4"/>
  <c r="AR77" i="4" s="1"/>
  <c r="AS20" i="4"/>
  <c r="AR78" i="4" s="1"/>
  <c r="AS21" i="4"/>
  <c r="AR79" i="4" s="1"/>
  <c r="AS22" i="4"/>
  <c r="AR80" i="4" s="1"/>
  <c r="AS23" i="4"/>
  <c r="AR81" i="4" s="1"/>
  <c r="AS24" i="4"/>
  <c r="AR82" i="4" s="1"/>
  <c r="AS25" i="4"/>
  <c r="AR83" i="4" s="1"/>
  <c r="AS26" i="4"/>
  <c r="AR84" i="4" s="1"/>
  <c r="AS27" i="4"/>
  <c r="AR85" i="4" s="1"/>
  <c r="AS28" i="4"/>
  <c r="AR86" i="4" s="1"/>
  <c r="AS29" i="4"/>
  <c r="AR87" i="4" s="1"/>
  <c r="AS30" i="4"/>
  <c r="AR88" i="4" s="1"/>
  <c r="AS31" i="4"/>
  <c r="AR89" i="4" s="1"/>
  <c r="AS32" i="4"/>
  <c r="AR90" i="4" s="1"/>
  <c r="AS33" i="4"/>
  <c r="AR91" i="4" s="1"/>
  <c r="AS34" i="4"/>
  <c r="AR92" i="4" s="1"/>
  <c r="AS35" i="4"/>
  <c r="AR93" i="4" s="1"/>
  <c r="AS36" i="4"/>
  <c r="AR94" i="4" s="1"/>
  <c r="AS37" i="4"/>
  <c r="AR95" i="4" s="1"/>
  <c r="AS38" i="4"/>
  <c r="AR96" i="4" s="1"/>
  <c r="AS39" i="4"/>
  <c r="AR97" i="4" s="1"/>
  <c r="AS40" i="4"/>
  <c r="AR98" i="4" s="1"/>
  <c r="AS41" i="4"/>
  <c r="AR99" i="4" s="1"/>
  <c r="AS42" i="4"/>
  <c r="AR100" i="4" s="1"/>
  <c r="AS43" i="4"/>
  <c r="AR101" i="4" s="1"/>
  <c r="AV5" i="6" l="1"/>
  <c r="AU63" i="6" s="1"/>
  <c r="AV6" i="6"/>
  <c r="AU64" i="6" s="1"/>
  <c r="AV7" i="6"/>
  <c r="AU65" i="6" s="1"/>
  <c r="AV8" i="6"/>
  <c r="AU66" i="6" s="1"/>
  <c r="AV9" i="6"/>
  <c r="AU67" i="6" s="1"/>
  <c r="AV10" i="6"/>
  <c r="AU68" i="6" s="1"/>
  <c r="AV11" i="6"/>
  <c r="AU69" i="6" s="1"/>
  <c r="AV12" i="6"/>
  <c r="AU70" i="6" s="1"/>
  <c r="AV13" i="6"/>
  <c r="AU71" i="6" s="1"/>
  <c r="AV14" i="6"/>
  <c r="AU72" i="6" s="1"/>
  <c r="AV15" i="6"/>
  <c r="AU73" i="6" s="1"/>
  <c r="AV16" i="6"/>
  <c r="AU74" i="6" s="1"/>
  <c r="AV17" i="6"/>
  <c r="AU75" i="6" s="1"/>
  <c r="AV18" i="6"/>
  <c r="AU76" i="6" s="1"/>
  <c r="AV19" i="6"/>
  <c r="AU77" i="6" s="1"/>
  <c r="AV20" i="6"/>
  <c r="AU78" i="6" s="1"/>
  <c r="AV21" i="6"/>
  <c r="AU79" i="6" s="1"/>
  <c r="AV22" i="6"/>
  <c r="AU80" i="6" s="1"/>
  <c r="AV23" i="6"/>
  <c r="AU81" i="6" s="1"/>
  <c r="AV24" i="6"/>
  <c r="AU82" i="6" s="1"/>
  <c r="AV25" i="6"/>
  <c r="AU83" i="6" s="1"/>
  <c r="AV26" i="6"/>
  <c r="AU84" i="6" s="1"/>
  <c r="AV27" i="6"/>
  <c r="AU85" i="6" s="1"/>
  <c r="AV28" i="6"/>
  <c r="AU86" i="6" s="1"/>
  <c r="AV29" i="6"/>
  <c r="AU87" i="6" s="1"/>
  <c r="AV30" i="6"/>
  <c r="AU88" i="6" s="1"/>
  <c r="AV31" i="6"/>
  <c r="AU89" i="6" s="1"/>
  <c r="AV32" i="6"/>
  <c r="AU90" i="6" s="1"/>
  <c r="AV33" i="6"/>
  <c r="AU91" i="6" s="1"/>
  <c r="AV34" i="6"/>
  <c r="AU92" i="6" s="1"/>
  <c r="AV35" i="6"/>
  <c r="AU93" i="6" s="1"/>
  <c r="AV36" i="6"/>
  <c r="AU94" i="6" s="1"/>
  <c r="AV37" i="6"/>
  <c r="AU95" i="6" s="1"/>
  <c r="AV38" i="6"/>
  <c r="AU96" i="6" s="1"/>
  <c r="AV39" i="6"/>
  <c r="AU97" i="6" s="1"/>
  <c r="AV40" i="6"/>
  <c r="AU98" i="6" s="1"/>
  <c r="AV41" i="6"/>
  <c r="AU99" i="6" s="1"/>
  <c r="AV42" i="6"/>
  <c r="AU100" i="6" s="1"/>
  <c r="AV43" i="6"/>
  <c r="AU101" i="6" s="1"/>
  <c r="AV44" i="6"/>
  <c r="AU102" i="6" s="1"/>
  <c r="AV45" i="6"/>
  <c r="AU103" i="6" s="1"/>
  <c r="AV46" i="6"/>
  <c r="AU104" i="6" s="1"/>
  <c r="AU62" i="6"/>
  <c r="L104" i="6"/>
  <c r="AT119" i="6"/>
  <c r="I104" i="6"/>
  <c r="F48" i="8"/>
  <c r="I48" i="8" s="1"/>
  <c r="G48" i="8"/>
  <c r="F104" i="6"/>
  <c r="H48" i="8"/>
  <c r="D49" i="8"/>
  <c r="C49" i="8"/>
  <c r="B50" i="8"/>
  <c r="E50" i="8" s="1"/>
  <c r="E103" i="4"/>
  <c r="J104" i="6"/>
  <c r="N104" i="6"/>
  <c r="B50" i="7"/>
  <c r="D50" i="7" s="1"/>
  <c r="F49" i="7"/>
  <c r="C49" i="7"/>
  <c r="E49" i="7" s="1"/>
  <c r="O121" i="6"/>
  <c r="O120" i="6"/>
  <c r="O119" i="6"/>
  <c r="K104" i="6"/>
  <c r="C104" i="6"/>
  <c r="G104" i="6"/>
  <c r="H104" i="6"/>
  <c r="M104" i="6"/>
  <c r="K47" i="6"/>
  <c r="S47" i="6"/>
  <c r="R105" i="6" s="1"/>
  <c r="AA47" i="6"/>
  <c r="Z105" i="6" s="1"/>
  <c r="AI47" i="6"/>
  <c r="AH105" i="6" s="1"/>
  <c r="AQ47" i="6"/>
  <c r="AP105" i="6" s="1"/>
  <c r="O47" i="6"/>
  <c r="N105" i="6" s="1"/>
  <c r="AM47" i="6"/>
  <c r="AL105" i="6" s="1"/>
  <c r="D47" i="6"/>
  <c r="L47" i="6"/>
  <c r="T47" i="6"/>
  <c r="S105" i="6" s="1"/>
  <c r="AB47" i="6"/>
  <c r="AA105" i="6" s="1"/>
  <c r="AJ47" i="6"/>
  <c r="AI105" i="6" s="1"/>
  <c r="AR47" i="6"/>
  <c r="AQ105" i="6" s="1"/>
  <c r="W47" i="6"/>
  <c r="V105" i="6" s="1"/>
  <c r="E47" i="6"/>
  <c r="M47" i="6"/>
  <c r="U47" i="6"/>
  <c r="T105" i="6" s="1"/>
  <c r="AC47" i="6"/>
  <c r="AB105" i="6" s="1"/>
  <c r="AK47" i="6"/>
  <c r="AJ105" i="6" s="1"/>
  <c r="AS47" i="6"/>
  <c r="AR105" i="6" s="1"/>
  <c r="F47" i="6"/>
  <c r="N47" i="6"/>
  <c r="V47" i="6"/>
  <c r="U105" i="6" s="1"/>
  <c r="AD47" i="6"/>
  <c r="AC105" i="6" s="1"/>
  <c r="AL47" i="6"/>
  <c r="AK105" i="6" s="1"/>
  <c r="AT47" i="6"/>
  <c r="AS105" i="6" s="1"/>
  <c r="G47" i="6"/>
  <c r="AE47" i="6"/>
  <c r="AD105" i="6" s="1"/>
  <c r="AU47" i="6"/>
  <c r="H47" i="6"/>
  <c r="G105" i="6" s="1"/>
  <c r="P47" i="6"/>
  <c r="O105" i="6" s="1"/>
  <c r="X47" i="6"/>
  <c r="W105" i="6" s="1"/>
  <c r="AF47" i="6"/>
  <c r="AE105" i="6" s="1"/>
  <c r="AN47" i="6"/>
  <c r="AM105" i="6" s="1"/>
  <c r="AV47" i="6"/>
  <c r="AU105" i="6" s="1"/>
  <c r="J47" i="6"/>
  <c r="R47" i="6"/>
  <c r="Q105" i="6" s="1"/>
  <c r="AP47" i="6"/>
  <c r="AO105" i="6" s="1"/>
  <c r="I47" i="6"/>
  <c r="Q47" i="6"/>
  <c r="P105" i="6" s="1"/>
  <c r="Y47" i="6"/>
  <c r="X105" i="6" s="1"/>
  <c r="AG47" i="6"/>
  <c r="AF105" i="6" s="1"/>
  <c r="AO47" i="6"/>
  <c r="AN105" i="6" s="1"/>
  <c r="C47" i="6"/>
  <c r="Z47" i="6"/>
  <c r="Y105" i="6" s="1"/>
  <c r="AH47" i="6"/>
  <c r="AG105" i="6" s="1"/>
  <c r="E104" i="6"/>
  <c r="J103" i="4"/>
  <c r="AW4" i="6"/>
  <c r="B48" i="6"/>
  <c r="N103" i="4"/>
  <c r="C103" i="4"/>
  <c r="AR119" i="4"/>
  <c r="F103" i="4"/>
  <c r="L103" i="4"/>
  <c r="E53" i="5"/>
  <c r="E46" i="4"/>
  <c r="M46" i="4"/>
  <c r="F46" i="4"/>
  <c r="N46" i="4"/>
  <c r="V46" i="4"/>
  <c r="U104" i="4" s="1"/>
  <c r="AD46" i="4"/>
  <c r="AC104" i="4" s="1"/>
  <c r="AL46" i="4"/>
  <c r="AK104" i="4" s="1"/>
  <c r="AT46" i="4"/>
  <c r="AS104" i="4" s="1"/>
  <c r="G46" i="4"/>
  <c r="O46" i="4"/>
  <c r="W46" i="4"/>
  <c r="V104" i="4" s="1"/>
  <c r="AE46" i="4"/>
  <c r="AD104" i="4" s="1"/>
  <c r="AM46" i="4"/>
  <c r="AL104" i="4" s="1"/>
  <c r="H46" i="4"/>
  <c r="P46" i="4"/>
  <c r="O104" i="4" s="1"/>
  <c r="X46" i="4"/>
  <c r="W104" i="4" s="1"/>
  <c r="I46" i="4"/>
  <c r="U46" i="4"/>
  <c r="T104" i="4" s="1"/>
  <c r="AH46" i="4"/>
  <c r="AG104" i="4" s="1"/>
  <c r="AR46" i="4"/>
  <c r="AQ104" i="4" s="1"/>
  <c r="J46" i="4"/>
  <c r="Y46" i="4"/>
  <c r="X104" i="4" s="1"/>
  <c r="AI46" i="4"/>
  <c r="AH104" i="4" s="1"/>
  <c r="AS46" i="4"/>
  <c r="AR104" i="4" s="1"/>
  <c r="K46" i="4"/>
  <c r="Z46" i="4"/>
  <c r="Y104" i="4" s="1"/>
  <c r="AJ46" i="4"/>
  <c r="AI104" i="4" s="1"/>
  <c r="L46" i="4"/>
  <c r="AA46" i="4"/>
  <c r="Z104" i="4" s="1"/>
  <c r="AK46" i="4"/>
  <c r="AJ104" i="4" s="1"/>
  <c r="Q46" i="4"/>
  <c r="P104" i="4" s="1"/>
  <c r="AB46" i="4"/>
  <c r="AA104" i="4" s="1"/>
  <c r="AN46" i="4"/>
  <c r="AM104" i="4" s="1"/>
  <c r="R46" i="4"/>
  <c r="Q104" i="4" s="1"/>
  <c r="AC46" i="4"/>
  <c r="AB104" i="4" s="1"/>
  <c r="AO46" i="4"/>
  <c r="AN104" i="4" s="1"/>
  <c r="AP46" i="4"/>
  <c r="AO104" i="4" s="1"/>
  <c r="AQ46" i="4"/>
  <c r="AP104" i="4" s="1"/>
  <c r="D46" i="4"/>
  <c r="S46" i="4"/>
  <c r="R104" i="4" s="1"/>
  <c r="T46" i="4"/>
  <c r="S104" i="4" s="1"/>
  <c r="AF46" i="4"/>
  <c r="AE104" i="4" s="1"/>
  <c r="AG46" i="4"/>
  <c r="AF104" i="4" s="1"/>
  <c r="C46" i="4"/>
  <c r="B47" i="4"/>
  <c r="P119" i="4"/>
  <c r="P121" i="4"/>
  <c r="P120" i="4"/>
  <c r="O103" i="4"/>
  <c r="K103" i="4"/>
  <c r="B55" i="5"/>
  <c r="F54" i="5"/>
  <c r="D54" i="5"/>
  <c r="C54" i="5"/>
  <c r="M103" i="4"/>
  <c r="D103" i="4"/>
  <c r="H103" i="4"/>
  <c r="G103" i="4"/>
  <c r="AU4" i="4"/>
  <c r="AT62" i="4"/>
  <c r="AT5" i="4"/>
  <c r="AS63" i="4" s="1"/>
  <c r="AT6" i="4"/>
  <c r="AS64" i="4" s="1"/>
  <c r="AT7" i="4"/>
  <c r="AS65" i="4" s="1"/>
  <c r="AT8" i="4"/>
  <c r="AS66" i="4" s="1"/>
  <c r="AT9" i="4"/>
  <c r="AS67" i="4" s="1"/>
  <c r="AT10" i="4"/>
  <c r="AS68" i="4" s="1"/>
  <c r="AT11" i="4"/>
  <c r="AS69" i="4" s="1"/>
  <c r="AT12" i="4"/>
  <c r="AS70" i="4" s="1"/>
  <c r="AT13" i="4"/>
  <c r="AS71" i="4" s="1"/>
  <c r="AT14" i="4"/>
  <c r="AS72" i="4" s="1"/>
  <c r="AT15" i="4"/>
  <c r="AS73" i="4" s="1"/>
  <c r="AT16" i="4"/>
  <c r="AS74" i="4" s="1"/>
  <c r="AT17" i="4"/>
  <c r="AS75" i="4" s="1"/>
  <c r="AT18" i="4"/>
  <c r="AS76" i="4" s="1"/>
  <c r="AT19" i="4"/>
  <c r="AS77" i="4" s="1"/>
  <c r="AT20" i="4"/>
  <c r="AS78" i="4" s="1"/>
  <c r="AT21" i="4"/>
  <c r="AS79" i="4" s="1"/>
  <c r="AT22" i="4"/>
  <c r="AS80" i="4" s="1"/>
  <c r="AT23" i="4"/>
  <c r="AS81" i="4" s="1"/>
  <c r="AT24" i="4"/>
  <c r="AS82" i="4" s="1"/>
  <c r="AT25" i="4"/>
  <c r="AS83" i="4" s="1"/>
  <c r="AT26" i="4"/>
  <c r="AS84" i="4" s="1"/>
  <c r="AT27" i="4"/>
  <c r="AS85" i="4" s="1"/>
  <c r="AT28" i="4"/>
  <c r="AS86" i="4" s="1"/>
  <c r="AT29" i="4"/>
  <c r="AS87" i="4" s="1"/>
  <c r="AT30" i="4"/>
  <c r="AS88" i="4" s="1"/>
  <c r="AT31" i="4"/>
  <c r="AS89" i="4" s="1"/>
  <c r="AT32" i="4"/>
  <c r="AS90" i="4" s="1"/>
  <c r="AT33" i="4"/>
  <c r="AS91" i="4" s="1"/>
  <c r="AT34" i="4"/>
  <c r="AS92" i="4" s="1"/>
  <c r="AT35" i="4"/>
  <c r="AS93" i="4" s="1"/>
  <c r="AT36" i="4"/>
  <c r="AS94" i="4" s="1"/>
  <c r="AT37" i="4"/>
  <c r="AS95" i="4" s="1"/>
  <c r="AT38" i="4"/>
  <c r="AS96" i="4" s="1"/>
  <c r="AT39" i="4"/>
  <c r="AS97" i="4" s="1"/>
  <c r="AT40" i="4"/>
  <c r="AS98" i="4" s="1"/>
  <c r="AT41" i="4"/>
  <c r="AS99" i="4" s="1"/>
  <c r="AT42" i="4"/>
  <c r="AS100" i="4" s="1"/>
  <c r="AT43" i="4"/>
  <c r="AS101" i="4" s="1"/>
  <c r="AT44" i="4"/>
  <c r="AS102" i="4" s="1"/>
  <c r="I103" i="4"/>
  <c r="AU119" i="6" l="1"/>
  <c r="I105" i="6"/>
  <c r="AW5" i="6"/>
  <c r="AV63" i="6" s="1"/>
  <c r="AW6" i="6"/>
  <c r="AV64" i="6" s="1"/>
  <c r="AW7" i="6"/>
  <c r="AV65" i="6" s="1"/>
  <c r="AW8" i="6"/>
  <c r="AV66" i="6" s="1"/>
  <c r="AW9" i="6"/>
  <c r="AV67" i="6" s="1"/>
  <c r="AW10" i="6"/>
  <c r="AV68" i="6" s="1"/>
  <c r="AW11" i="6"/>
  <c r="AV69" i="6" s="1"/>
  <c r="AW12" i="6"/>
  <c r="AV70" i="6" s="1"/>
  <c r="AW13" i="6"/>
  <c r="AV71" i="6" s="1"/>
  <c r="AW14" i="6"/>
  <c r="AV72" i="6" s="1"/>
  <c r="AW15" i="6"/>
  <c r="AV73" i="6" s="1"/>
  <c r="AW16" i="6"/>
  <c r="AV74" i="6" s="1"/>
  <c r="AW17" i="6"/>
  <c r="AV75" i="6" s="1"/>
  <c r="AW18" i="6"/>
  <c r="AV76" i="6" s="1"/>
  <c r="AW19" i="6"/>
  <c r="AV77" i="6" s="1"/>
  <c r="AW20" i="6"/>
  <c r="AV78" i="6" s="1"/>
  <c r="AW21" i="6"/>
  <c r="AV79" i="6" s="1"/>
  <c r="AW22" i="6"/>
  <c r="AV80" i="6" s="1"/>
  <c r="AW23" i="6"/>
  <c r="AV81" i="6" s="1"/>
  <c r="AW24" i="6"/>
  <c r="AV82" i="6" s="1"/>
  <c r="AW25" i="6"/>
  <c r="AV83" i="6" s="1"/>
  <c r="AW26" i="6"/>
  <c r="AV84" i="6" s="1"/>
  <c r="AW27" i="6"/>
  <c r="AV85" i="6" s="1"/>
  <c r="AW28" i="6"/>
  <c r="AV86" i="6" s="1"/>
  <c r="AW29" i="6"/>
  <c r="AV87" i="6" s="1"/>
  <c r="AW30" i="6"/>
  <c r="AV88" i="6" s="1"/>
  <c r="AW31" i="6"/>
  <c r="AV89" i="6" s="1"/>
  <c r="AW32" i="6"/>
  <c r="AV90" i="6" s="1"/>
  <c r="AW33" i="6"/>
  <c r="AV91" i="6" s="1"/>
  <c r="AW34" i="6"/>
  <c r="AV92" i="6" s="1"/>
  <c r="AW35" i="6"/>
  <c r="AV93" i="6" s="1"/>
  <c r="AW36" i="6"/>
  <c r="AV94" i="6" s="1"/>
  <c r="AW37" i="6"/>
  <c r="AV95" i="6" s="1"/>
  <c r="AW38" i="6"/>
  <c r="AV96" i="6" s="1"/>
  <c r="AW39" i="6"/>
  <c r="AV97" i="6" s="1"/>
  <c r="AW40" i="6"/>
  <c r="AV98" i="6" s="1"/>
  <c r="AW41" i="6"/>
  <c r="AV99" i="6" s="1"/>
  <c r="AW42" i="6"/>
  <c r="AV100" i="6" s="1"/>
  <c r="AW43" i="6"/>
  <c r="AV101" i="6" s="1"/>
  <c r="AW44" i="6"/>
  <c r="AV102" i="6" s="1"/>
  <c r="AW45" i="6"/>
  <c r="AV103" i="6" s="1"/>
  <c r="AW46" i="6"/>
  <c r="AV104" i="6" s="1"/>
  <c r="AW47" i="6"/>
  <c r="AV105" i="6" s="1"/>
  <c r="L105" i="6"/>
  <c r="E105" i="6"/>
  <c r="D105" i="6"/>
  <c r="K105" i="6"/>
  <c r="G49" i="8"/>
  <c r="F49" i="8"/>
  <c r="I49" i="8" s="1"/>
  <c r="H49" i="8"/>
  <c r="G104" i="4"/>
  <c r="D50" i="8"/>
  <c r="C50" i="8"/>
  <c r="B51" i="8"/>
  <c r="E51" i="8" s="1"/>
  <c r="E104" i="4"/>
  <c r="N121" i="6"/>
  <c r="N120" i="6"/>
  <c r="N119" i="6"/>
  <c r="H104" i="4"/>
  <c r="F48" i="6"/>
  <c r="N48" i="6"/>
  <c r="M106" i="6" s="1"/>
  <c r="V48" i="6"/>
  <c r="U106" i="6" s="1"/>
  <c r="AD48" i="6"/>
  <c r="AC106" i="6" s="1"/>
  <c r="AL48" i="6"/>
  <c r="AK106" i="6" s="1"/>
  <c r="AT48" i="6"/>
  <c r="J48" i="6"/>
  <c r="AH48" i="6"/>
  <c r="AG106" i="6" s="1"/>
  <c r="G48" i="6"/>
  <c r="O48" i="6"/>
  <c r="N106" i="6" s="1"/>
  <c r="W48" i="6"/>
  <c r="V106" i="6" s="1"/>
  <c r="AE48" i="6"/>
  <c r="AD106" i="6" s="1"/>
  <c r="AM48" i="6"/>
  <c r="AL106" i="6" s="1"/>
  <c r="AU48" i="6"/>
  <c r="AT106" i="6" s="1"/>
  <c r="Z48" i="6"/>
  <c r="Y106" i="6" s="1"/>
  <c r="H48" i="6"/>
  <c r="P48" i="6"/>
  <c r="O106" i="6" s="1"/>
  <c r="X48" i="6"/>
  <c r="W106" i="6" s="1"/>
  <c r="AF48" i="6"/>
  <c r="AE106" i="6" s="1"/>
  <c r="AN48" i="6"/>
  <c r="AM106" i="6" s="1"/>
  <c r="AV48" i="6"/>
  <c r="AU106" i="6" s="1"/>
  <c r="I48" i="6"/>
  <c r="Q48" i="6"/>
  <c r="P106" i="6" s="1"/>
  <c r="Y48" i="6"/>
  <c r="X106" i="6" s="1"/>
  <c r="AG48" i="6"/>
  <c r="AF106" i="6" s="1"/>
  <c r="AO48" i="6"/>
  <c r="AN106" i="6" s="1"/>
  <c r="AW48" i="6"/>
  <c r="AV106" i="6" s="1"/>
  <c r="R48" i="6"/>
  <c r="Q106" i="6" s="1"/>
  <c r="AP48" i="6"/>
  <c r="AO106" i="6" s="1"/>
  <c r="K48" i="6"/>
  <c r="J106" i="6" s="1"/>
  <c r="S48" i="6"/>
  <c r="R106" i="6" s="1"/>
  <c r="AA48" i="6"/>
  <c r="Z106" i="6" s="1"/>
  <c r="AI48" i="6"/>
  <c r="AH106" i="6" s="1"/>
  <c r="AQ48" i="6"/>
  <c r="AP106" i="6" s="1"/>
  <c r="E48" i="6"/>
  <c r="U48" i="6"/>
  <c r="T106" i="6" s="1"/>
  <c r="AK48" i="6"/>
  <c r="AJ106" i="6" s="1"/>
  <c r="AS48" i="6"/>
  <c r="AR106" i="6" s="1"/>
  <c r="D48" i="6"/>
  <c r="L48" i="6"/>
  <c r="T48" i="6"/>
  <c r="S106" i="6" s="1"/>
  <c r="AB48" i="6"/>
  <c r="AA106" i="6" s="1"/>
  <c r="AJ48" i="6"/>
  <c r="AI106" i="6" s="1"/>
  <c r="AR48" i="6"/>
  <c r="AQ106" i="6" s="1"/>
  <c r="M48" i="6"/>
  <c r="AC48" i="6"/>
  <c r="AB106" i="6" s="1"/>
  <c r="C48" i="6"/>
  <c r="H105" i="6"/>
  <c r="C50" i="7"/>
  <c r="E50" i="7" s="1"/>
  <c r="B51" i="7"/>
  <c r="D51" i="7" s="1"/>
  <c r="F50" i="7"/>
  <c r="AT105" i="6"/>
  <c r="M105" i="6"/>
  <c r="C105" i="6"/>
  <c r="J105" i="6"/>
  <c r="F105" i="6"/>
  <c r="M104" i="4"/>
  <c r="AW62" i="6"/>
  <c r="AX4" i="6"/>
  <c r="AX48" i="6" s="1"/>
  <c r="D104" i="4"/>
  <c r="AV62" i="6"/>
  <c r="B49" i="6"/>
  <c r="AS119" i="4"/>
  <c r="B56" i="5"/>
  <c r="D55" i="5"/>
  <c r="C55" i="5"/>
  <c r="F55" i="5"/>
  <c r="K104" i="4"/>
  <c r="J104" i="4"/>
  <c r="N104" i="4"/>
  <c r="F104" i="4"/>
  <c r="L104" i="4"/>
  <c r="I104" i="4"/>
  <c r="O121" i="4"/>
  <c r="O120" i="4"/>
  <c r="O119" i="4"/>
  <c r="E54" i="5"/>
  <c r="C104" i="4"/>
  <c r="AV4" i="4"/>
  <c r="AU5" i="4"/>
  <c r="AT63" i="4" s="1"/>
  <c r="AU6" i="4"/>
  <c r="AT64" i="4" s="1"/>
  <c r="AU7" i="4"/>
  <c r="AT65" i="4" s="1"/>
  <c r="AU8" i="4"/>
  <c r="AT66" i="4" s="1"/>
  <c r="AU9" i="4"/>
  <c r="AT67" i="4" s="1"/>
  <c r="AU10" i="4"/>
  <c r="AT68" i="4" s="1"/>
  <c r="AU11" i="4"/>
  <c r="AT69" i="4" s="1"/>
  <c r="AU12" i="4"/>
  <c r="AT70" i="4" s="1"/>
  <c r="AU13" i="4"/>
  <c r="AT71" i="4" s="1"/>
  <c r="AU14" i="4"/>
  <c r="AT72" i="4" s="1"/>
  <c r="AU15" i="4"/>
  <c r="AT73" i="4" s="1"/>
  <c r="AU16" i="4"/>
  <c r="AT74" i="4" s="1"/>
  <c r="AU17" i="4"/>
  <c r="AT75" i="4" s="1"/>
  <c r="AU18" i="4"/>
  <c r="AT76" i="4" s="1"/>
  <c r="AU19" i="4"/>
  <c r="AT77" i="4" s="1"/>
  <c r="AU20" i="4"/>
  <c r="AT78" i="4" s="1"/>
  <c r="AU21" i="4"/>
  <c r="AT79" i="4" s="1"/>
  <c r="AU22" i="4"/>
  <c r="AT80" i="4" s="1"/>
  <c r="AU23" i="4"/>
  <c r="AT81" i="4" s="1"/>
  <c r="AU24" i="4"/>
  <c r="AT82" i="4" s="1"/>
  <c r="AU25" i="4"/>
  <c r="AT83" i="4" s="1"/>
  <c r="AU26" i="4"/>
  <c r="AT84" i="4" s="1"/>
  <c r="AU27" i="4"/>
  <c r="AT85" i="4" s="1"/>
  <c r="AU28" i="4"/>
  <c r="AT86" i="4" s="1"/>
  <c r="AU29" i="4"/>
  <c r="AT87" i="4" s="1"/>
  <c r="AU30" i="4"/>
  <c r="AT88" i="4" s="1"/>
  <c r="AU31" i="4"/>
  <c r="AT89" i="4" s="1"/>
  <c r="AU32" i="4"/>
  <c r="AT90" i="4" s="1"/>
  <c r="AU33" i="4"/>
  <c r="AT91" i="4" s="1"/>
  <c r="AU34" i="4"/>
  <c r="AT92" i="4" s="1"/>
  <c r="AU35" i="4"/>
  <c r="AT93" i="4" s="1"/>
  <c r="AU36" i="4"/>
  <c r="AT94" i="4" s="1"/>
  <c r="AU37" i="4"/>
  <c r="AT95" i="4" s="1"/>
  <c r="AU38" i="4"/>
  <c r="AT96" i="4" s="1"/>
  <c r="AU39" i="4"/>
  <c r="AT97" i="4" s="1"/>
  <c r="AU40" i="4"/>
  <c r="AT98" i="4" s="1"/>
  <c r="AU41" i="4"/>
  <c r="AT99" i="4" s="1"/>
  <c r="AU42" i="4"/>
  <c r="AT100" i="4" s="1"/>
  <c r="AU43" i="4"/>
  <c r="AT101" i="4" s="1"/>
  <c r="AU44" i="4"/>
  <c r="AT102" i="4" s="1"/>
  <c r="AU45" i="4"/>
  <c r="AT103" i="4" s="1"/>
  <c r="I47" i="4"/>
  <c r="Q47" i="4"/>
  <c r="P105" i="4" s="1"/>
  <c r="Y47" i="4"/>
  <c r="X105" i="4" s="1"/>
  <c r="AG47" i="4"/>
  <c r="AF105" i="4" s="1"/>
  <c r="AO47" i="4"/>
  <c r="AN105" i="4" s="1"/>
  <c r="J47" i="4"/>
  <c r="R47" i="4"/>
  <c r="Q105" i="4" s="1"/>
  <c r="Z47" i="4"/>
  <c r="Y105" i="4" s="1"/>
  <c r="AH47" i="4"/>
  <c r="AG105" i="4" s="1"/>
  <c r="AP47" i="4"/>
  <c r="AO105" i="4" s="1"/>
  <c r="M47" i="4"/>
  <c r="W47" i="4"/>
  <c r="V105" i="4" s="1"/>
  <c r="AI47" i="4"/>
  <c r="AH105" i="4" s="1"/>
  <c r="AS47" i="4"/>
  <c r="AR105" i="4" s="1"/>
  <c r="D47" i="4"/>
  <c r="N47" i="4"/>
  <c r="X47" i="4"/>
  <c r="W105" i="4" s="1"/>
  <c r="AJ47" i="4"/>
  <c r="AI105" i="4" s="1"/>
  <c r="AT47" i="4"/>
  <c r="AS105" i="4" s="1"/>
  <c r="E47" i="4"/>
  <c r="O47" i="4"/>
  <c r="N105" i="4" s="1"/>
  <c r="AA47" i="4"/>
  <c r="Z105" i="4" s="1"/>
  <c r="AK47" i="4"/>
  <c r="AJ105" i="4" s="1"/>
  <c r="AU47" i="4"/>
  <c r="AT105" i="4" s="1"/>
  <c r="F47" i="4"/>
  <c r="P47" i="4"/>
  <c r="O105" i="4" s="1"/>
  <c r="AB47" i="4"/>
  <c r="AA105" i="4" s="1"/>
  <c r="AL47" i="4"/>
  <c r="AK105" i="4" s="1"/>
  <c r="AV47" i="4"/>
  <c r="AU105" i="4" s="1"/>
  <c r="G47" i="4"/>
  <c r="S47" i="4"/>
  <c r="R105" i="4" s="1"/>
  <c r="AC47" i="4"/>
  <c r="AB105" i="4" s="1"/>
  <c r="AM47" i="4"/>
  <c r="AL105" i="4" s="1"/>
  <c r="H47" i="4"/>
  <c r="T47" i="4"/>
  <c r="S105" i="4" s="1"/>
  <c r="AD47" i="4"/>
  <c r="AC105" i="4" s="1"/>
  <c r="AN47" i="4"/>
  <c r="AM105" i="4" s="1"/>
  <c r="AE47" i="4"/>
  <c r="AD105" i="4" s="1"/>
  <c r="AF47" i="4"/>
  <c r="AE105" i="4" s="1"/>
  <c r="AQ47" i="4"/>
  <c r="AP105" i="4" s="1"/>
  <c r="AR47" i="4"/>
  <c r="AQ105" i="4" s="1"/>
  <c r="K47" i="4"/>
  <c r="L47" i="4"/>
  <c r="U47" i="4"/>
  <c r="T105" i="4" s="1"/>
  <c r="V47" i="4"/>
  <c r="U105" i="4" s="1"/>
  <c r="C47" i="4"/>
  <c r="B48" i="4"/>
  <c r="AU46" i="4"/>
  <c r="AT104" i="4" s="1"/>
  <c r="AX5" i="6" l="1"/>
  <c r="AW63" i="6" s="1"/>
  <c r="AX6" i="6"/>
  <c r="AW64" i="6" s="1"/>
  <c r="AX7" i="6"/>
  <c r="AW65" i="6" s="1"/>
  <c r="AX8" i="6"/>
  <c r="AW66" i="6" s="1"/>
  <c r="AX9" i="6"/>
  <c r="AW67" i="6" s="1"/>
  <c r="AX10" i="6"/>
  <c r="AW68" i="6" s="1"/>
  <c r="AX11" i="6"/>
  <c r="AW69" i="6" s="1"/>
  <c r="AX12" i="6"/>
  <c r="AW70" i="6" s="1"/>
  <c r="AX13" i="6"/>
  <c r="AW71" i="6" s="1"/>
  <c r="AX14" i="6"/>
  <c r="AW72" i="6" s="1"/>
  <c r="AX15" i="6"/>
  <c r="AW73" i="6" s="1"/>
  <c r="AX16" i="6"/>
  <c r="AW74" i="6" s="1"/>
  <c r="AX17" i="6"/>
  <c r="AW75" i="6" s="1"/>
  <c r="AX18" i="6"/>
  <c r="AW76" i="6" s="1"/>
  <c r="AX19" i="6"/>
  <c r="AW77" i="6" s="1"/>
  <c r="AX20" i="6"/>
  <c r="AW78" i="6" s="1"/>
  <c r="AX21" i="6"/>
  <c r="AW79" i="6" s="1"/>
  <c r="AX22" i="6"/>
  <c r="AW80" i="6" s="1"/>
  <c r="AX23" i="6"/>
  <c r="AW81" i="6" s="1"/>
  <c r="AX24" i="6"/>
  <c r="AW82" i="6" s="1"/>
  <c r="AX25" i="6"/>
  <c r="AW83" i="6" s="1"/>
  <c r="AX26" i="6"/>
  <c r="AW84" i="6" s="1"/>
  <c r="AX27" i="6"/>
  <c r="AW85" i="6" s="1"/>
  <c r="AX28" i="6"/>
  <c r="AW86" i="6" s="1"/>
  <c r="AX29" i="6"/>
  <c r="AW87" i="6" s="1"/>
  <c r="AX30" i="6"/>
  <c r="AW88" i="6" s="1"/>
  <c r="AX31" i="6"/>
  <c r="AW89" i="6" s="1"/>
  <c r="AX32" i="6"/>
  <c r="AW90" i="6" s="1"/>
  <c r="AX33" i="6"/>
  <c r="AW91" i="6" s="1"/>
  <c r="AX34" i="6"/>
  <c r="AW92" i="6" s="1"/>
  <c r="AX35" i="6"/>
  <c r="AW93" i="6" s="1"/>
  <c r="AX36" i="6"/>
  <c r="AW94" i="6" s="1"/>
  <c r="AX37" i="6"/>
  <c r="AW95" i="6" s="1"/>
  <c r="AX38" i="6"/>
  <c r="AW96" i="6" s="1"/>
  <c r="AX39" i="6"/>
  <c r="AW97" i="6" s="1"/>
  <c r="AX40" i="6"/>
  <c r="AW98" i="6" s="1"/>
  <c r="AX41" i="6"/>
  <c r="AW99" i="6" s="1"/>
  <c r="AX42" i="6"/>
  <c r="AW100" i="6" s="1"/>
  <c r="AX43" i="6"/>
  <c r="AW101" i="6" s="1"/>
  <c r="AX44" i="6"/>
  <c r="AW102" i="6" s="1"/>
  <c r="AX45" i="6"/>
  <c r="AW103" i="6" s="1"/>
  <c r="AX46" i="6"/>
  <c r="AW104" i="6" s="1"/>
  <c r="AX47" i="6"/>
  <c r="AW105" i="6" s="1"/>
  <c r="F50" i="8"/>
  <c r="I50" i="8" s="1"/>
  <c r="G106" i="6"/>
  <c r="G50" i="8"/>
  <c r="H50" i="8"/>
  <c r="H106" i="6"/>
  <c r="F106" i="6"/>
  <c r="B52" i="8"/>
  <c r="E52" i="8" s="1"/>
  <c r="D51" i="8"/>
  <c r="C51" i="8"/>
  <c r="H51" i="8" s="1"/>
  <c r="J105" i="4"/>
  <c r="G105" i="4"/>
  <c r="M105" i="4"/>
  <c r="M120" i="4" s="1"/>
  <c r="C106" i="6"/>
  <c r="B52" i="7"/>
  <c r="D52" i="7" s="1"/>
  <c r="F51" i="7"/>
  <c r="C51" i="7"/>
  <c r="I49" i="6"/>
  <c r="Q49" i="6"/>
  <c r="P107" i="6" s="1"/>
  <c r="Y49" i="6"/>
  <c r="X107" i="6" s="1"/>
  <c r="AG49" i="6"/>
  <c r="AF107" i="6" s="1"/>
  <c r="AO49" i="6"/>
  <c r="AN107" i="6" s="1"/>
  <c r="AW49" i="6"/>
  <c r="AV107" i="6" s="1"/>
  <c r="C49" i="6"/>
  <c r="E49" i="6"/>
  <c r="J49" i="6"/>
  <c r="I107" i="6" s="1"/>
  <c r="R49" i="6"/>
  <c r="Q107" i="6" s="1"/>
  <c r="Z49" i="6"/>
  <c r="Y107" i="6" s="1"/>
  <c r="AH49" i="6"/>
  <c r="AG107" i="6" s="1"/>
  <c r="AP49" i="6"/>
  <c r="AO107" i="6" s="1"/>
  <c r="AX49" i="6"/>
  <c r="AW107" i="6" s="1"/>
  <c r="K49" i="6"/>
  <c r="S49" i="6"/>
  <c r="R107" i="6" s="1"/>
  <c r="AA49" i="6"/>
  <c r="Z107" i="6" s="1"/>
  <c r="AI49" i="6"/>
  <c r="AH107" i="6" s="1"/>
  <c r="AQ49" i="6"/>
  <c r="AP107" i="6" s="1"/>
  <c r="D49" i="6"/>
  <c r="L49" i="6"/>
  <c r="T49" i="6"/>
  <c r="S107" i="6" s="1"/>
  <c r="AB49" i="6"/>
  <c r="AA107" i="6" s="1"/>
  <c r="AJ49" i="6"/>
  <c r="AI107" i="6" s="1"/>
  <c r="AR49" i="6"/>
  <c r="AQ107" i="6" s="1"/>
  <c r="F49" i="6"/>
  <c r="N49" i="6"/>
  <c r="M107" i="6" s="1"/>
  <c r="V49" i="6"/>
  <c r="U107" i="6" s="1"/>
  <c r="AD49" i="6"/>
  <c r="AC107" i="6" s="1"/>
  <c r="AL49" i="6"/>
  <c r="AK107" i="6" s="1"/>
  <c r="AT49" i="6"/>
  <c r="AS107" i="6" s="1"/>
  <c r="H49" i="6"/>
  <c r="X49" i="6"/>
  <c r="W107" i="6" s="1"/>
  <c r="AN49" i="6"/>
  <c r="AM107" i="6" s="1"/>
  <c r="G49" i="6"/>
  <c r="O49" i="6"/>
  <c r="N107" i="6" s="1"/>
  <c r="W49" i="6"/>
  <c r="V107" i="6" s="1"/>
  <c r="AE49" i="6"/>
  <c r="AD107" i="6" s="1"/>
  <c r="AM49" i="6"/>
  <c r="AL107" i="6" s="1"/>
  <c r="AU49" i="6"/>
  <c r="AT107" i="6" s="1"/>
  <c r="P49" i="6"/>
  <c r="O107" i="6" s="1"/>
  <c r="AF49" i="6"/>
  <c r="AE107" i="6" s="1"/>
  <c r="AV49" i="6"/>
  <c r="U49" i="6"/>
  <c r="T107" i="6" s="1"/>
  <c r="M49" i="6"/>
  <c r="L107" i="6" s="1"/>
  <c r="AC49" i="6"/>
  <c r="AB107" i="6" s="1"/>
  <c r="AK49" i="6"/>
  <c r="AJ107" i="6" s="1"/>
  <c r="AS49" i="6"/>
  <c r="AS106" i="6"/>
  <c r="K106" i="6"/>
  <c r="M121" i="6"/>
  <c r="M120" i="6"/>
  <c r="M119" i="6"/>
  <c r="L106" i="6"/>
  <c r="AW106" i="6"/>
  <c r="E106" i="6"/>
  <c r="D106" i="6"/>
  <c r="I106" i="6"/>
  <c r="D105" i="4"/>
  <c r="AX62" i="6"/>
  <c r="AY4" i="6"/>
  <c r="E55" i="5"/>
  <c r="B50" i="6"/>
  <c r="AT119" i="4"/>
  <c r="F105" i="4"/>
  <c r="I105" i="4"/>
  <c r="C105" i="4"/>
  <c r="M121" i="4"/>
  <c r="M119" i="4"/>
  <c r="K105" i="4"/>
  <c r="H105" i="4"/>
  <c r="AW4" i="4"/>
  <c r="AV62" i="4"/>
  <c r="AV5" i="4"/>
  <c r="AU63" i="4" s="1"/>
  <c r="AV6" i="4"/>
  <c r="AU64" i="4" s="1"/>
  <c r="AV7" i="4"/>
  <c r="AU65" i="4" s="1"/>
  <c r="AV8" i="4"/>
  <c r="AU66" i="4" s="1"/>
  <c r="AV9" i="4"/>
  <c r="AU67" i="4" s="1"/>
  <c r="AV10" i="4"/>
  <c r="AU68" i="4" s="1"/>
  <c r="AV11" i="4"/>
  <c r="AU69" i="4" s="1"/>
  <c r="AV12" i="4"/>
  <c r="AU70" i="4" s="1"/>
  <c r="AV13" i="4"/>
  <c r="AU71" i="4" s="1"/>
  <c r="AV14" i="4"/>
  <c r="AU72" i="4" s="1"/>
  <c r="AV15" i="4"/>
  <c r="AU73" i="4" s="1"/>
  <c r="AV16" i="4"/>
  <c r="AU74" i="4" s="1"/>
  <c r="AV17" i="4"/>
  <c r="AU75" i="4" s="1"/>
  <c r="AV18" i="4"/>
  <c r="AU76" i="4" s="1"/>
  <c r="AV19" i="4"/>
  <c r="AU77" i="4" s="1"/>
  <c r="AV20" i="4"/>
  <c r="AU78" i="4" s="1"/>
  <c r="AV21" i="4"/>
  <c r="AU79" i="4" s="1"/>
  <c r="AV22" i="4"/>
  <c r="AU80" i="4" s="1"/>
  <c r="AV23" i="4"/>
  <c r="AU81" i="4" s="1"/>
  <c r="AV24" i="4"/>
  <c r="AU82" i="4" s="1"/>
  <c r="AV25" i="4"/>
  <c r="AU83" i="4" s="1"/>
  <c r="AV26" i="4"/>
  <c r="AU84" i="4" s="1"/>
  <c r="AV27" i="4"/>
  <c r="AU85" i="4" s="1"/>
  <c r="AV28" i="4"/>
  <c r="AU86" i="4" s="1"/>
  <c r="AV29" i="4"/>
  <c r="AU87" i="4" s="1"/>
  <c r="AV30" i="4"/>
  <c r="AU88" i="4" s="1"/>
  <c r="AV31" i="4"/>
  <c r="AU89" i="4" s="1"/>
  <c r="AV32" i="4"/>
  <c r="AU90" i="4" s="1"/>
  <c r="AV33" i="4"/>
  <c r="AU91" i="4" s="1"/>
  <c r="AV34" i="4"/>
  <c r="AU92" i="4" s="1"/>
  <c r="AV35" i="4"/>
  <c r="AU93" i="4" s="1"/>
  <c r="AV36" i="4"/>
  <c r="AU94" i="4" s="1"/>
  <c r="AV37" i="4"/>
  <c r="AU95" i="4" s="1"/>
  <c r="AV38" i="4"/>
  <c r="AU96" i="4" s="1"/>
  <c r="AV39" i="4"/>
  <c r="AU97" i="4" s="1"/>
  <c r="AV40" i="4"/>
  <c r="AU98" i="4" s="1"/>
  <c r="AV41" i="4"/>
  <c r="AU99" i="4" s="1"/>
  <c r="AV42" i="4"/>
  <c r="AU100" i="4" s="1"/>
  <c r="AV43" i="4"/>
  <c r="AU101" i="4" s="1"/>
  <c r="AV44" i="4"/>
  <c r="AU102" i="4" s="1"/>
  <c r="AV45" i="4"/>
  <c r="AU103" i="4" s="1"/>
  <c r="AV46" i="4"/>
  <c r="AU104" i="4" s="1"/>
  <c r="D48" i="4"/>
  <c r="L48" i="4"/>
  <c r="T48" i="4"/>
  <c r="S106" i="4" s="1"/>
  <c r="AB48" i="4"/>
  <c r="AA106" i="4" s="1"/>
  <c r="AJ48" i="4"/>
  <c r="AI106" i="4" s="1"/>
  <c r="AR48" i="4"/>
  <c r="AQ106" i="4" s="1"/>
  <c r="E48" i="4"/>
  <c r="M48" i="4"/>
  <c r="U48" i="4"/>
  <c r="T106" i="4" s="1"/>
  <c r="AC48" i="4"/>
  <c r="AB106" i="4" s="1"/>
  <c r="AK48" i="4"/>
  <c r="AJ106" i="4" s="1"/>
  <c r="N48" i="4"/>
  <c r="M106" i="4" s="1"/>
  <c r="X48" i="4"/>
  <c r="W106" i="4" s="1"/>
  <c r="AH48" i="4"/>
  <c r="AG106" i="4" s="1"/>
  <c r="AS48" i="4"/>
  <c r="AR106" i="4" s="1"/>
  <c r="C48" i="4"/>
  <c r="O48" i="4"/>
  <c r="N106" i="4" s="1"/>
  <c r="Y48" i="4"/>
  <c r="X106" i="4" s="1"/>
  <c r="AI48" i="4"/>
  <c r="AH106" i="4" s="1"/>
  <c r="AT48" i="4"/>
  <c r="F48" i="4"/>
  <c r="P48" i="4"/>
  <c r="O106" i="4" s="1"/>
  <c r="Z48" i="4"/>
  <c r="Y106" i="4" s="1"/>
  <c r="AL48" i="4"/>
  <c r="AK106" i="4" s="1"/>
  <c r="AU48" i="4"/>
  <c r="AT106" i="4" s="1"/>
  <c r="G48" i="4"/>
  <c r="Q48" i="4"/>
  <c r="P106" i="4" s="1"/>
  <c r="AA48" i="4"/>
  <c r="Z106" i="4" s="1"/>
  <c r="AM48" i="4"/>
  <c r="AL106" i="4" s="1"/>
  <c r="AV48" i="4"/>
  <c r="AU106" i="4" s="1"/>
  <c r="H48" i="4"/>
  <c r="R48" i="4"/>
  <c r="Q106" i="4" s="1"/>
  <c r="AD48" i="4"/>
  <c r="AC106" i="4" s="1"/>
  <c r="AN48" i="4"/>
  <c r="AM106" i="4" s="1"/>
  <c r="AW48" i="4"/>
  <c r="AV106" i="4" s="1"/>
  <c r="I48" i="4"/>
  <c r="S48" i="4"/>
  <c r="R106" i="4" s="1"/>
  <c r="AE48" i="4"/>
  <c r="AD106" i="4" s="1"/>
  <c r="AO48" i="4"/>
  <c r="AN106" i="4" s="1"/>
  <c r="V48" i="4"/>
  <c r="U106" i="4" s="1"/>
  <c r="W48" i="4"/>
  <c r="V106" i="4" s="1"/>
  <c r="AF48" i="4"/>
  <c r="AE106" i="4" s="1"/>
  <c r="AG48" i="4"/>
  <c r="AF106" i="4" s="1"/>
  <c r="AP48" i="4"/>
  <c r="AO106" i="4" s="1"/>
  <c r="AQ48" i="4"/>
  <c r="AP106" i="4" s="1"/>
  <c r="J48" i="4"/>
  <c r="K48" i="4"/>
  <c r="B49" i="4"/>
  <c r="L105" i="4"/>
  <c r="N121" i="4"/>
  <c r="N120" i="4"/>
  <c r="N119" i="4"/>
  <c r="B57" i="5"/>
  <c r="D56" i="5"/>
  <c r="C56" i="5"/>
  <c r="F56" i="5"/>
  <c r="E105" i="4"/>
  <c r="AU62" i="4"/>
  <c r="AY5" i="6" l="1"/>
  <c r="AX63" i="6" s="1"/>
  <c r="AY6" i="6"/>
  <c r="AX64" i="6" s="1"/>
  <c r="AY7" i="6"/>
  <c r="AX65" i="6" s="1"/>
  <c r="AY8" i="6"/>
  <c r="AX66" i="6" s="1"/>
  <c r="AY9" i="6"/>
  <c r="AX67" i="6" s="1"/>
  <c r="AY10" i="6"/>
  <c r="AX68" i="6" s="1"/>
  <c r="AY11" i="6"/>
  <c r="AX69" i="6" s="1"/>
  <c r="AY12" i="6"/>
  <c r="AX70" i="6" s="1"/>
  <c r="AY13" i="6"/>
  <c r="AX71" i="6" s="1"/>
  <c r="AY14" i="6"/>
  <c r="AX72" i="6" s="1"/>
  <c r="AY15" i="6"/>
  <c r="AX73" i="6" s="1"/>
  <c r="AY16" i="6"/>
  <c r="AX74" i="6" s="1"/>
  <c r="AY17" i="6"/>
  <c r="AX75" i="6" s="1"/>
  <c r="AY18" i="6"/>
  <c r="AX76" i="6" s="1"/>
  <c r="AY19" i="6"/>
  <c r="AX77" i="6" s="1"/>
  <c r="AY20" i="6"/>
  <c r="AX78" i="6" s="1"/>
  <c r="AY21" i="6"/>
  <c r="AX79" i="6" s="1"/>
  <c r="AY22" i="6"/>
  <c r="AX80" i="6" s="1"/>
  <c r="AY23" i="6"/>
  <c r="AX81" i="6" s="1"/>
  <c r="AY24" i="6"/>
  <c r="AX82" i="6" s="1"/>
  <c r="AY25" i="6"/>
  <c r="AX83" i="6" s="1"/>
  <c r="AY26" i="6"/>
  <c r="AX84" i="6" s="1"/>
  <c r="AY27" i="6"/>
  <c r="AX85" i="6" s="1"/>
  <c r="AY28" i="6"/>
  <c r="AX86" i="6" s="1"/>
  <c r="AY29" i="6"/>
  <c r="AX87" i="6" s="1"/>
  <c r="AY30" i="6"/>
  <c r="AX88" i="6" s="1"/>
  <c r="AY31" i="6"/>
  <c r="AX89" i="6" s="1"/>
  <c r="AY32" i="6"/>
  <c r="AX90" i="6" s="1"/>
  <c r="AY33" i="6"/>
  <c r="AX91" i="6" s="1"/>
  <c r="AY34" i="6"/>
  <c r="AX92" i="6" s="1"/>
  <c r="AY35" i="6"/>
  <c r="AX93" i="6" s="1"/>
  <c r="AY36" i="6"/>
  <c r="AX94" i="6" s="1"/>
  <c r="AY37" i="6"/>
  <c r="AX95" i="6" s="1"/>
  <c r="AY38" i="6"/>
  <c r="AX96" i="6" s="1"/>
  <c r="AY39" i="6"/>
  <c r="AX97" i="6" s="1"/>
  <c r="AY40" i="6"/>
  <c r="AX98" i="6" s="1"/>
  <c r="AY41" i="6"/>
  <c r="AX99" i="6" s="1"/>
  <c r="AY42" i="6"/>
  <c r="AX100" i="6" s="1"/>
  <c r="AY43" i="6"/>
  <c r="AX101" i="6" s="1"/>
  <c r="AY44" i="6"/>
  <c r="AX102" i="6" s="1"/>
  <c r="AY45" i="6"/>
  <c r="AX103" i="6" s="1"/>
  <c r="AY46" i="6"/>
  <c r="AX104" i="6" s="1"/>
  <c r="AY47" i="6"/>
  <c r="AX105" i="6" s="1"/>
  <c r="AY48" i="6"/>
  <c r="AX106" i="6" s="1"/>
  <c r="AY49" i="6"/>
  <c r="AX107" i="6" s="1"/>
  <c r="J107" i="6"/>
  <c r="G51" i="8"/>
  <c r="D106" i="4"/>
  <c r="D107" i="6"/>
  <c r="F51" i="8"/>
  <c r="I51" i="8" s="1"/>
  <c r="E107" i="6"/>
  <c r="B53" i="8"/>
  <c r="E53" i="8" s="1"/>
  <c r="D52" i="8"/>
  <c r="C52" i="8"/>
  <c r="G107" i="6"/>
  <c r="L121" i="6"/>
  <c r="L120" i="6"/>
  <c r="L119" i="6"/>
  <c r="H107" i="6"/>
  <c r="D50" i="6"/>
  <c r="L50" i="6"/>
  <c r="K108" i="6" s="1"/>
  <c r="T50" i="6"/>
  <c r="S108" i="6" s="1"/>
  <c r="AB50" i="6"/>
  <c r="AA108" i="6" s="1"/>
  <c r="AJ50" i="6"/>
  <c r="AI108" i="6" s="1"/>
  <c r="AR50" i="6"/>
  <c r="E50" i="6"/>
  <c r="M50" i="6"/>
  <c r="L108" i="6" s="1"/>
  <c r="U50" i="6"/>
  <c r="T108" i="6" s="1"/>
  <c r="AC50" i="6"/>
  <c r="AB108" i="6" s="1"/>
  <c r="AK50" i="6"/>
  <c r="AJ108" i="6" s="1"/>
  <c r="AS50" i="6"/>
  <c r="AR108" i="6" s="1"/>
  <c r="C50" i="6"/>
  <c r="F50" i="6"/>
  <c r="N50" i="6"/>
  <c r="M108" i="6" s="1"/>
  <c r="V50" i="6"/>
  <c r="U108" i="6" s="1"/>
  <c r="AD50" i="6"/>
  <c r="AC108" i="6" s="1"/>
  <c r="AL50" i="6"/>
  <c r="AK108" i="6" s="1"/>
  <c r="AT50" i="6"/>
  <c r="G50" i="6"/>
  <c r="O50" i="6"/>
  <c r="N108" i="6" s="1"/>
  <c r="W50" i="6"/>
  <c r="V108" i="6" s="1"/>
  <c r="AE50" i="6"/>
  <c r="AD108" i="6" s="1"/>
  <c r="AM50" i="6"/>
  <c r="AL108" i="6" s="1"/>
  <c r="AU50" i="6"/>
  <c r="AT108" i="6" s="1"/>
  <c r="I50" i="6"/>
  <c r="Q50" i="6"/>
  <c r="P108" i="6" s="1"/>
  <c r="Y50" i="6"/>
  <c r="X108" i="6" s="1"/>
  <c r="AG50" i="6"/>
  <c r="AF108" i="6" s="1"/>
  <c r="AO50" i="6"/>
  <c r="AN108" i="6" s="1"/>
  <c r="AW50" i="6"/>
  <c r="S50" i="6"/>
  <c r="R108" i="6" s="1"/>
  <c r="AQ50" i="6"/>
  <c r="AP108" i="6" s="1"/>
  <c r="J50" i="6"/>
  <c r="R50" i="6"/>
  <c r="Q108" i="6" s="1"/>
  <c r="Z50" i="6"/>
  <c r="Y108" i="6" s="1"/>
  <c r="AH50" i="6"/>
  <c r="AG108" i="6" s="1"/>
  <c r="AP50" i="6"/>
  <c r="AO108" i="6" s="1"/>
  <c r="AX50" i="6"/>
  <c r="K50" i="6"/>
  <c r="AA50" i="6"/>
  <c r="Z108" i="6" s="1"/>
  <c r="AI50" i="6"/>
  <c r="AH108" i="6" s="1"/>
  <c r="AY50" i="6"/>
  <c r="AX108" i="6" s="1"/>
  <c r="P50" i="6"/>
  <c r="O108" i="6" s="1"/>
  <c r="X50" i="6"/>
  <c r="W108" i="6" s="1"/>
  <c r="AF50" i="6"/>
  <c r="AE108" i="6" s="1"/>
  <c r="AN50" i="6"/>
  <c r="AM108" i="6" s="1"/>
  <c r="AV50" i="6"/>
  <c r="AU108" i="6" s="1"/>
  <c r="H50" i="6"/>
  <c r="AU107" i="6"/>
  <c r="E51" i="7"/>
  <c r="K106" i="4"/>
  <c r="F107" i="6"/>
  <c r="K107" i="6"/>
  <c r="AU119" i="4"/>
  <c r="AR107" i="6"/>
  <c r="C107" i="6"/>
  <c r="C52" i="7"/>
  <c r="B53" i="7"/>
  <c r="D53" i="7" s="1"/>
  <c r="F52" i="7"/>
  <c r="G106" i="4"/>
  <c r="AZ4" i="6"/>
  <c r="AZ50" i="6" s="1"/>
  <c r="AY108" i="6" s="1"/>
  <c r="B51" i="6"/>
  <c r="E56" i="5"/>
  <c r="I106" i="4"/>
  <c r="E106" i="4"/>
  <c r="B58" i="5"/>
  <c r="D57" i="5"/>
  <c r="C57" i="5"/>
  <c r="F57" i="5"/>
  <c r="J106" i="4"/>
  <c r="F106" i="4"/>
  <c r="AS106" i="4"/>
  <c r="H49" i="4"/>
  <c r="P49" i="4"/>
  <c r="O107" i="4" s="1"/>
  <c r="X49" i="4"/>
  <c r="W107" i="4" s="1"/>
  <c r="AF49" i="4"/>
  <c r="AE107" i="4" s="1"/>
  <c r="AN49" i="4"/>
  <c r="AM107" i="4" s="1"/>
  <c r="AV49" i="4"/>
  <c r="AU107" i="4" s="1"/>
  <c r="I49" i="4"/>
  <c r="Q49" i="4"/>
  <c r="P107" i="4" s="1"/>
  <c r="Y49" i="4"/>
  <c r="X107" i="4" s="1"/>
  <c r="AG49" i="4"/>
  <c r="AF107" i="4" s="1"/>
  <c r="AO49" i="4"/>
  <c r="AN107" i="4" s="1"/>
  <c r="AW49" i="4"/>
  <c r="AV107" i="4" s="1"/>
  <c r="C49" i="4"/>
  <c r="J49" i="4"/>
  <c r="R49" i="4"/>
  <c r="Q107" i="4" s="1"/>
  <c r="Z49" i="4"/>
  <c r="Y107" i="4" s="1"/>
  <c r="AH49" i="4"/>
  <c r="AG107" i="4" s="1"/>
  <c r="AP49" i="4"/>
  <c r="AO107" i="4" s="1"/>
  <c r="K49" i="4"/>
  <c r="S49" i="4"/>
  <c r="R107" i="4" s="1"/>
  <c r="AA49" i="4"/>
  <c r="Z107" i="4" s="1"/>
  <c r="AI49" i="4"/>
  <c r="AH107" i="4" s="1"/>
  <c r="AQ49" i="4"/>
  <c r="AP107" i="4" s="1"/>
  <c r="D49" i="4"/>
  <c r="L49" i="4"/>
  <c r="T49" i="4"/>
  <c r="S107" i="4" s="1"/>
  <c r="AB49" i="4"/>
  <c r="AA107" i="4" s="1"/>
  <c r="AJ49" i="4"/>
  <c r="AI107" i="4" s="1"/>
  <c r="AR49" i="4"/>
  <c r="AQ107" i="4" s="1"/>
  <c r="E49" i="4"/>
  <c r="M49" i="4"/>
  <c r="L107" i="4" s="1"/>
  <c r="U49" i="4"/>
  <c r="T107" i="4" s="1"/>
  <c r="AC49" i="4"/>
  <c r="AB107" i="4" s="1"/>
  <c r="AK49" i="4"/>
  <c r="AJ107" i="4" s="1"/>
  <c r="AS49" i="4"/>
  <c r="F49" i="4"/>
  <c r="AL49" i="4"/>
  <c r="AK107" i="4" s="1"/>
  <c r="G49" i="4"/>
  <c r="AM49" i="4"/>
  <c r="AL107" i="4" s="1"/>
  <c r="N49" i="4"/>
  <c r="M107" i="4" s="1"/>
  <c r="AT49" i="4"/>
  <c r="AS107" i="4" s="1"/>
  <c r="O49" i="4"/>
  <c r="N107" i="4" s="1"/>
  <c r="AU49" i="4"/>
  <c r="AT107" i="4" s="1"/>
  <c r="V49" i="4"/>
  <c r="U107" i="4" s="1"/>
  <c r="W49" i="4"/>
  <c r="V107" i="4" s="1"/>
  <c r="AD49" i="4"/>
  <c r="AC107" i="4" s="1"/>
  <c r="AE49" i="4"/>
  <c r="AD107" i="4" s="1"/>
  <c r="B50" i="4"/>
  <c r="C106" i="4"/>
  <c r="H106" i="4"/>
  <c r="L106" i="4"/>
  <c r="AX4" i="4"/>
  <c r="AW62" i="4"/>
  <c r="AW5" i="4"/>
  <c r="AV63" i="4" s="1"/>
  <c r="AW6" i="4"/>
  <c r="AV64" i="4" s="1"/>
  <c r="AW7" i="4"/>
  <c r="AV65" i="4" s="1"/>
  <c r="AW8" i="4"/>
  <c r="AV66" i="4" s="1"/>
  <c r="AW9" i="4"/>
  <c r="AV67" i="4" s="1"/>
  <c r="AW10" i="4"/>
  <c r="AV68" i="4" s="1"/>
  <c r="AW11" i="4"/>
  <c r="AV69" i="4" s="1"/>
  <c r="AW12" i="4"/>
  <c r="AV70" i="4" s="1"/>
  <c r="AW13" i="4"/>
  <c r="AV71" i="4" s="1"/>
  <c r="AW14" i="4"/>
  <c r="AV72" i="4" s="1"/>
  <c r="AW15" i="4"/>
  <c r="AV73" i="4" s="1"/>
  <c r="AW16" i="4"/>
  <c r="AV74" i="4" s="1"/>
  <c r="AW17" i="4"/>
  <c r="AV75" i="4" s="1"/>
  <c r="AW18" i="4"/>
  <c r="AV76" i="4" s="1"/>
  <c r="AW19" i="4"/>
  <c r="AV77" i="4" s="1"/>
  <c r="AW20" i="4"/>
  <c r="AV78" i="4" s="1"/>
  <c r="AW21" i="4"/>
  <c r="AV79" i="4" s="1"/>
  <c r="AW22" i="4"/>
  <c r="AV80" i="4" s="1"/>
  <c r="AW23" i="4"/>
  <c r="AV81" i="4" s="1"/>
  <c r="AW24" i="4"/>
  <c r="AV82" i="4" s="1"/>
  <c r="AW25" i="4"/>
  <c r="AV83" i="4" s="1"/>
  <c r="AW26" i="4"/>
  <c r="AV84" i="4" s="1"/>
  <c r="AW27" i="4"/>
  <c r="AV85" i="4" s="1"/>
  <c r="AW28" i="4"/>
  <c r="AV86" i="4" s="1"/>
  <c r="AW29" i="4"/>
  <c r="AV87" i="4" s="1"/>
  <c r="AW30" i="4"/>
  <c r="AV88" i="4" s="1"/>
  <c r="AW31" i="4"/>
  <c r="AV89" i="4" s="1"/>
  <c r="AW32" i="4"/>
  <c r="AV90" i="4" s="1"/>
  <c r="AW33" i="4"/>
  <c r="AV91" i="4" s="1"/>
  <c r="AW34" i="4"/>
  <c r="AV92" i="4" s="1"/>
  <c r="AW35" i="4"/>
  <c r="AV93" i="4" s="1"/>
  <c r="AW36" i="4"/>
  <c r="AV94" i="4" s="1"/>
  <c r="AW37" i="4"/>
  <c r="AV95" i="4" s="1"/>
  <c r="AW38" i="4"/>
  <c r="AV96" i="4" s="1"/>
  <c r="AW39" i="4"/>
  <c r="AV97" i="4" s="1"/>
  <c r="AW40" i="4"/>
  <c r="AV98" i="4" s="1"/>
  <c r="AW41" i="4"/>
  <c r="AV99" i="4" s="1"/>
  <c r="AW42" i="4"/>
  <c r="AV100" i="4" s="1"/>
  <c r="AW43" i="4"/>
  <c r="AV101" i="4" s="1"/>
  <c r="AW44" i="4"/>
  <c r="AV102" i="4" s="1"/>
  <c r="AW45" i="4"/>
  <c r="AV103" i="4" s="1"/>
  <c r="AW46" i="4"/>
  <c r="AV104" i="4" s="1"/>
  <c r="AW47" i="4"/>
  <c r="AV105" i="4" s="1"/>
  <c r="E108" i="6" l="1"/>
  <c r="D107" i="4"/>
  <c r="I107" i="4"/>
  <c r="AZ5" i="6"/>
  <c r="AY63" i="6" s="1"/>
  <c r="AZ6" i="6"/>
  <c r="AY64" i="6" s="1"/>
  <c r="AZ7" i="6"/>
  <c r="AY65" i="6" s="1"/>
  <c r="AZ8" i="6"/>
  <c r="AY66" i="6" s="1"/>
  <c r="AZ9" i="6"/>
  <c r="AY67" i="6" s="1"/>
  <c r="AZ10" i="6"/>
  <c r="AY68" i="6" s="1"/>
  <c r="AZ11" i="6"/>
  <c r="AY69" i="6" s="1"/>
  <c r="AZ12" i="6"/>
  <c r="AY70" i="6" s="1"/>
  <c r="AZ13" i="6"/>
  <c r="AY71" i="6" s="1"/>
  <c r="AZ14" i="6"/>
  <c r="AY72" i="6" s="1"/>
  <c r="AZ15" i="6"/>
  <c r="AY73" i="6" s="1"/>
  <c r="AZ16" i="6"/>
  <c r="AY74" i="6" s="1"/>
  <c r="AZ17" i="6"/>
  <c r="AY75" i="6" s="1"/>
  <c r="AZ18" i="6"/>
  <c r="AY76" i="6" s="1"/>
  <c r="AZ19" i="6"/>
  <c r="AY77" i="6" s="1"/>
  <c r="AZ20" i="6"/>
  <c r="AY78" i="6" s="1"/>
  <c r="AZ21" i="6"/>
  <c r="AY79" i="6" s="1"/>
  <c r="AZ22" i="6"/>
  <c r="AY80" i="6" s="1"/>
  <c r="AZ23" i="6"/>
  <c r="AY81" i="6" s="1"/>
  <c r="AZ24" i="6"/>
  <c r="AY82" i="6" s="1"/>
  <c r="AZ25" i="6"/>
  <c r="AY83" i="6" s="1"/>
  <c r="AZ26" i="6"/>
  <c r="AY84" i="6" s="1"/>
  <c r="AZ27" i="6"/>
  <c r="AY85" i="6" s="1"/>
  <c r="AZ28" i="6"/>
  <c r="AY86" i="6" s="1"/>
  <c r="AZ29" i="6"/>
  <c r="AY87" i="6" s="1"/>
  <c r="AZ30" i="6"/>
  <c r="AY88" i="6" s="1"/>
  <c r="AZ31" i="6"/>
  <c r="AY89" i="6" s="1"/>
  <c r="AZ32" i="6"/>
  <c r="AY90" i="6" s="1"/>
  <c r="AZ33" i="6"/>
  <c r="AY91" i="6" s="1"/>
  <c r="AZ34" i="6"/>
  <c r="AY92" i="6" s="1"/>
  <c r="AZ35" i="6"/>
  <c r="AY93" i="6" s="1"/>
  <c r="AZ36" i="6"/>
  <c r="AY94" i="6" s="1"/>
  <c r="AZ37" i="6"/>
  <c r="AY95" i="6" s="1"/>
  <c r="AZ38" i="6"/>
  <c r="AY96" i="6" s="1"/>
  <c r="AZ39" i="6"/>
  <c r="AY97" i="6" s="1"/>
  <c r="AZ40" i="6"/>
  <c r="AY98" i="6" s="1"/>
  <c r="AZ41" i="6"/>
  <c r="AY99" i="6" s="1"/>
  <c r="AZ42" i="6"/>
  <c r="AY100" i="6" s="1"/>
  <c r="AZ43" i="6"/>
  <c r="AY101" i="6" s="1"/>
  <c r="AZ44" i="6"/>
  <c r="AY102" i="6" s="1"/>
  <c r="AZ45" i="6"/>
  <c r="AY103" i="6" s="1"/>
  <c r="AZ46" i="6"/>
  <c r="AY104" i="6" s="1"/>
  <c r="AZ47" i="6"/>
  <c r="AY105" i="6" s="1"/>
  <c r="AZ48" i="6"/>
  <c r="AY106" i="6" s="1"/>
  <c r="AZ49" i="6"/>
  <c r="AY107" i="6" s="1"/>
  <c r="G108" i="6"/>
  <c r="I108" i="6"/>
  <c r="G52" i="8"/>
  <c r="F52" i="8"/>
  <c r="I52" i="8" s="1"/>
  <c r="H52" i="8"/>
  <c r="F108" i="6"/>
  <c r="B54" i="8"/>
  <c r="E54" i="8" s="1"/>
  <c r="D53" i="8"/>
  <c r="C53" i="8"/>
  <c r="K121" i="6"/>
  <c r="K120" i="6"/>
  <c r="K119" i="6"/>
  <c r="H108" i="6"/>
  <c r="AQ108" i="6"/>
  <c r="B54" i="7"/>
  <c r="D54" i="7" s="1"/>
  <c r="F53" i="7"/>
  <c r="C53" i="7"/>
  <c r="E53" i="7" s="1"/>
  <c r="AS108" i="6"/>
  <c r="J108" i="6"/>
  <c r="E52" i="7"/>
  <c r="AW108" i="6"/>
  <c r="AV108" i="6"/>
  <c r="F107" i="4"/>
  <c r="G51" i="6"/>
  <c r="O51" i="6"/>
  <c r="N109" i="6" s="1"/>
  <c r="W51" i="6"/>
  <c r="V109" i="6" s="1"/>
  <c r="AE51" i="6"/>
  <c r="AD109" i="6" s="1"/>
  <c r="AM51" i="6"/>
  <c r="AL109" i="6" s="1"/>
  <c r="AU51" i="6"/>
  <c r="AT109" i="6" s="1"/>
  <c r="H51" i="6"/>
  <c r="P51" i="6"/>
  <c r="O109" i="6" s="1"/>
  <c r="X51" i="6"/>
  <c r="W109" i="6" s="1"/>
  <c r="AF51" i="6"/>
  <c r="AE109" i="6" s="1"/>
  <c r="AN51" i="6"/>
  <c r="AM109" i="6" s="1"/>
  <c r="AV51" i="6"/>
  <c r="I51" i="6"/>
  <c r="Q51" i="6"/>
  <c r="P109" i="6" s="1"/>
  <c r="Y51" i="6"/>
  <c r="X109" i="6" s="1"/>
  <c r="AG51" i="6"/>
  <c r="AF109" i="6" s="1"/>
  <c r="AO51" i="6"/>
  <c r="AN109" i="6" s="1"/>
  <c r="AW51" i="6"/>
  <c r="C51" i="6"/>
  <c r="J51" i="6"/>
  <c r="R51" i="6"/>
  <c r="Q109" i="6" s="1"/>
  <c r="Z51" i="6"/>
  <c r="Y109" i="6" s="1"/>
  <c r="AH51" i="6"/>
  <c r="AG109" i="6" s="1"/>
  <c r="AP51" i="6"/>
  <c r="AO109" i="6" s="1"/>
  <c r="AX51" i="6"/>
  <c r="AW109" i="6" s="1"/>
  <c r="D51" i="6"/>
  <c r="L51" i="6"/>
  <c r="K109" i="6" s="1"/>
  <c r="T51" i="6"/>
  <c r="S109" i="6" s="1"/>
  <c r="AB51" i="6"/>
  <c r="AA109" i="6" s="1"/>
  <c r="AJ51" i="6"/>
  <c r="AI109" i="6" s="1"/>
  <c r="AR51" i="6"/>
  <c r="AQ109" i="6" s="1"/>
  <c r="AZ51" i="6"/>
  <c r="F51" i="6"/>
  <c r="V51" i="6"/>
  <c r="U109" i="6" s="1"/>
  <c r="AL51" i="6"/>
  <c r="AK109" i="6" s="1"/>
  <c r="E51" i="6"/>
  <c r="M51" i="6"/>
  <c r="L109" i="6" s="1"/>
  <c r="U51" i="6"/>
  <c r="T109" i="6" s="1"/>
  <c r="AC51" i="6"/>
  <c r="AB109" i="6" s="1"/>
  <c r="AK51" i="6"/>
  <c r="AJ109" i="6" s="1"/>
  <c r="AS51" i="6"/>
  <c r="BA51" i="6"/>
  <c r="N51" i="6"/>
  <c r="M109" i="6" s="1"/>
  <c r="AD51" i="6"/>
  <c r="AC109" i="6" s="1"/>
  <c r="AT51" i="6"/>
  <c r="AS109" i="6" s="1"/>
  <c r="AA51" i="6"/>
  <c r="Z109" i="6" s="1"/>
  <c r="AI51" i="6"/>
  <c r="AH109" i="6" s="1"/>
  <c r="AQ51" i="6"/>
  <c r="AY51" i="6"/>
  <c r="AX109" i="6" s="1"/>
  <c r="S51" i="6"/>
  <c r="R109" i="6" s="1"/>
  <c r="K51" i="6"/>
  <c r="J109" i="6" s="1"/>
  <c r="C108" i="6"/>
  <c r="D108" i="6"/>
  <c r="B52" i="6"/>
  <c r="BA4" i="6"/>
  <c r="C107" i="4"/>
  <c r="AY62" i="6"/>
  <c r="E107" i="4"/>
  <c r="G107" i="4"/>
  <c r="H107" i="4"/>
  <c r="K50" i="4"/>
  <c r="S50" i="4"/>
  <c r="R108" i="4" s="1"/>
  <c r="AA50" i="4"/>
  <c r="Z108" i="4" s="1"/>
  <c r="AI50" i="4"/>
  <c r="AH108" i="4" s="1"/>
  <c r="AQ50" i="4"/>
  <c r="AP108" i="4" s="1"/>
  <c r="D50" i="4"/>
  <c r="L50" i="4"/>
  <c r="K108" i="4" s="1"/>
  <c r="T50" i="4"/>
  <c r="S108" i="4" s="1"/>
  <c r="AB50" i="4"/>
  <c r="AA108" i="4" s="1"/>
  <c r="AJ50" i="4"/>
  <c r="AI108" i="4" s="1"/>
  <c r="AR50" i="4"/>
  <c r="E50" i="4"/>
  <c r="M50" i="4"/>
  <c r="L108" i="4" s="1"/>
  <c r="U50" i="4"/>
  <c r="T108" i="4" s="1"/>
  <c r="AC50" i="4"/>
  <c r="AB108" i="4" s="1"/>
  <c r="AK50" i="4"/>
  <c r="AJ108" i="4" s="1"/>
  <c r="AS50" i="4"/>
  <c r="AR108" i="4" s="1"/>
  <c r="C50" i="4"/>
  <c r="F50" i="4"/>
  <c r="N50" i="4"/>
  <c r="M108" i="4" s="1"/>
  <c r="V50" i="4"/>
  <c r="U108" i="4" s="1"/>
  <c r="AD50" i="4"/>
  <c r="AC108" i="4" s="1"/>
  <c r="AL50" i="4"/>
  <c r="AK108" i="4" s="1"/>
  <c r="AT50" i="4"/>
  <c r="AS108" i="4" s="1"/>
  <c r="G50" i="4"/>
  <c r="O50" i="4"/>
  <c r="N108" i="4" s="1"/>
  <c r="W50" i="4"/>
  <c r="V108" i="4" s="1"/>
  <c r="AE50" i="4"/>
  <c r="AD108" i="4" s="1"/>
  <c r="AM50" i="4"/>
  <c r="AL108" i="4" s="1"/>
  <c r="AU50" i="4"/>
  <c r="H50" i="4"/>
  <c r="P50" i="4"/>
  <c r="O108" i="4" s="1"/>
  <c r="X50" i="4"/>
  <c r="W108" i="4" s="1"/>
  <c r="AF50" i="4"/>
  <c r="AE108" i="4" s="1"/>
  <c r="AN50" i="4"/>
  <c r="AM108" i="4" s="1"/>
  <c r="AV50" i="4"/>
  <c r="Q50" i="4"/>
  <c r="P108" i="4" s="1"/>
  <c r="AW50" i="4"/>
  <c r="AV108" i="4" s="1"/>
  <c r="R50" i="4"/>
  <c r="Q108" i="4" s="1"/>
  <c r="AX50" i="4"/>
  <c r="AW108" i="4" s="1"/>
  <c r="Y50" i="4"/>
  <c r="X108" i="4" s="1"/>
  <c r="Z50" i="4"/>
  <c r="Y108" i="4" s="1"/>
  <c r="AG50" i="4"/>
  <c r="AF108" i="4" s="1"/>
  <c r="AH50" i="4"/>
  <c r="AG108" i="4" s="1"/>
  <c r="I50" i="4"/>
  <c r="J50" i="4"/>
  <c r="AO50" i="4"/>
  <c r="AN108" i="4" s="1"/>
  <c r="AP50" i="4"/>
  <c r="AO108" i="4" s="1"/>
  <c r="B51" i="4"/>
  <c r="AR107" i="4"/>
  <c r="AY4" i="4"/>
  <c r="AX62" i="4"/>
  <c r="AX5" i="4"/>
  <c r="AW63" i="4" s="1"/>
  <c r="AX6" i="4"/>
  <c r="AW64" i="4" s="1"/>
  <c r="AX7" i="4"/>
  <c r="AW65" i="4" s="1"/>
  <c r="AX8" i="4"/>
  <c r="AW66" i="4" s="1"/>
  <c r="AX9" i="4"/>
  <c r="AW67" i="4" s="1"/>
  <c r="AX10" i="4"/>
  <c r="AW68" i="4" s="1"/>
  <c r="AX11" i="4"/>
  <c r="AW69" i="4" s="1"/>
  <c r="AX12" i="4"/>
  <c r="AW70" i="4" s="1"/>
  <c r="AX13" i="4"/>
  <c r="AW71" i="4" s="1"/>
  <c r="AX14" i="4"/>
  <c r="AW72" i="4" s="1"/>
  <c r="AX15" i="4"/>
  <c r="AW73" i="4" s="1"/>
  <c r="AX16" i="4"/>
  <c r="AW74" i="4" s="1"/>
  <c r="AX17" i="4"/>
  <c r="AW75" i="4" s="1"/>
  <c r="AX18" i="4"/>
  <c r="AW76" i="4" s="1"/>
  <c r="AX19" i="4"/>
  <c r="AW77" i="4" s="1"/>
  <c r="AX20" i="4"/>
  <c r="AW78" i="4" s="1"/>
  <c r="AX21" i="4"/>
  <c r="AW79" i="4" s="1"/>
  <c r="AX22" i="4"/>
  <c r="AW80" i="4" s="1"/>
  <c r="AX23" i="4"/>
  <c r="AW81" i="4" s="1"/>
  <c r="AX24" i="4"/>
  <c r="AW82" i="4" s="1"/>
  <c r="AX25" i="4"/>
  <c r="AW83" i="4" s="1"/>
  <c r="AX26" i="4"/>
  <c r="AW84" i="4" s="1"/>
  <c r="AX27" i="4"/>
  <c r="AW85" i="4" s="1"/>
  <c r="AX28" i="4"/>
  <c r="AW86" i="4" s="1"/>
  <c r="AX29" i="4"/>
  <c r="AW87" i="4" s="1"/>
  <c r="AX30" i="4"/>
  <c r="AW88" i="4" s="1"/>
  <c r="AX31" i="4"/>
  <c r="AW89" i="4" s="1"/>
  <c r="AX32" i="4"/>
  <c r="AW90" i="4" s="1"/>
  <c r="AX33" i="4"/>
  <c r="AW91" i="4" s="1"/>
  <c r="AX34" i="4"/>
  <c r="AW92" i="4" s="1"/>
  <c r="AX35" i="4"/>
  <c r="AW93" i="4" s="1"/>
  <c r="AX36" i="4"/>
  <c r="AW94" i="4" s="1"/>
  <c r="AX37" i="4"/>
  <c r="AW95" i="4" s="1"/>
  <c r="AX38" i="4"/>
  <c r="AW96" i="4" s="1"/>
  <c r="AX39" i="4"/>
  <c r="AW97" i="4" s="1"/>
  <c r="AX40" i="4"/>
  <c r="AW98" i="4" s="1"/>
  <c r="AX41" i="4"/>
  <c r="AW99" i="4" s="1"/>
  <c r="AX42" i="4"/>
  <c r="AW100" i="4" s="1"/>
  <c r="AX43" i="4"/>
  <c r="AW101" i="4" s="1"/>
  <c r="AX44" i="4"/>
  <c r="AW102" i="4" s="1"/>
  <c r="AX45" i="4"/>
  <c r="AW103" i="4" s="1"/>
  <c r="AX46" i="4"/>
  <c r="AW104" i="4" s="1"/>
  <c r="AX47" i="4"/>
  <c r="AW105" i="4" s="1"/>
  <c r="AX48" i="4"/>
  <c r="AW106" i="4" s="1"/>
  <c r="J107" i="4"/>
  <c r="E57" i="5"/>
  <c r="L121" i="4"/>
  <c r="L120" i="4"/>
  <c r="L119" i="4"/>
  <c r="K107" i="4"/>
  <c r="AX49" i="4"/>
  <c r="AW107" i="4" s="1"/>
  <c r="B59" i="5"/>
  <c r="C58" i="5"/>
  <c r="F58" i="5"/>
  <c r="D58" i="5"/>
  <c r="AZ62" i="6" l="1"/>
  <c r="BA5" i="6"/>
  <c r="AZ63" i="6" s="1"/>
  <c r="BA6" i="6"/>
  <c r="AZ64" i="6" s="1"/>
  <c r="BA7" i="6"/>
  <c r="AZ65" i="6" s="1"/>
  <c r="BA8" i="6"/>
  <c r="AZ66" i="6" s="1"/>
  <c r="BA9" i="6"/>
  <c r="AZ67" i="6" s="1"/>
  <c r="BA10" i="6"/>
  <c r="AZ68" i="6" s="1"/>
  <c r="BA11" i="6"/>
  <c r="AZ69" i="6" s="1"/>
  <c r="BA12" i="6"/>
  <c r="AZ70" i="6" s="1"/>
  <c r="BA13" i="6"/>
  <c r="AZ71" i="6" s="1"/>
  <c r="BA14" i="6"/>
  <c r="AZ72" i="6" s="1"/>
  <c r="BA15" i="6"/>
  <c r="AZ73" i="6" s="1"/>
  <c r="BA16" i="6"/>
  <c r="AZ74" i="6" s="1"/>
  <c r="BA17" i="6"/>
  <c r="AZ75" i="6" s="1"/>
  <c r="BA18" i="6"/>
  <c r="AZ76" i="6" s="1"/>
  <c r="BA19" i="6"/>
  <c r="AZ77" i="6" s="1"/>
  <c r="BA20" i="6"/>
  <c r="AZ78" i="6" s="1"/>
  <c r="BA21" i="6"/>
  <c r="AZ79" i="6" s="1"/>
  <c r="BA22" i="6"/>
  <c r="AZ80" i="6" s="1"/>
  <c r="BA23" i="6"/>
  <c r="AZ81" i="6" s="1"/>
  <c r="BA24" i="6"/>
  <c r="AZ82" i="6" s="1"/>
  <c r="BA25" i="6"/>
  <c r="AZ83" i="6" s="1"/>
  <c r="BA26" i="6"/>
  <c r="AZ84" i="6" s="1"/>
  <c r="BA27" i="6"/>
  <c r="AZ85" i="6" s="1"/>
  <c r="BA28" i="6"/>
  <c r="AZ86" i="6" s="1"/>
  <c r="BA29" i="6"/>
  <c r="AZ87" i="6" s="1"/>
  <c r="BA30" i="6"/>
  <c r="AZ88" i="6" s="1"/>
  <c r="BA31" i="6"/>
  <c r="AZ89" i="6" s="1"/>
  <c r="BA32" i="6"/>
  <c r="AZ90" i="6" s="1"/>
  <c r="BA33" i="6"/>
  <c r="AZ91" i="6" s="1"/>
  <c r="BA34" i="6"/>
  <c r="AZ92" i="6" s="1"/>
  <c r="BA35" i="6"/>
  <c r="AZ93" i="6" s="1"/>
  <c r="BA36" i="6"/>
  <c r="AZ94" i="6" s="1"/>
  <c r="BA37" i="6"/>
  <c r="AZ95" i="6" s="1"/>
  <c r="BA38" i="6"/>
  <c r="AZ96" i="6" s="1"/>
  <c r="BA39" i="6"/>
  <c r="AZ97" i="6" s="1"/>
  <c r="BA40" i="6"/>
  <c r="AZ98" i="6" s="1"/>
  <c r="BA41" i="6"/>
  <c r="AZ99" i="6" s="1"/>
  <c r="BA42" i="6"/>
  <c r="AZ100" i="6" s="1"/>
  <c r="BA43" i="6"/>
  <c r="AZ101" i="6" s="1"/>
  <c r="BA44" i="6"/>
  <c r="AZ102" i="6" s="1"/>
  <c r="BA45" i="6"/>
  <c r="AZ103" i="6" s="1"/>
  <c r="BA46" i="6"/>
  <c r="AZ104" i="6" s="1"/>
  <c r="BA47" i="6"/>
  <c r="AZ105" i="6" s="1"/>
  <c r="BA48" i="6"/>
  <c r="AZ106" i="6" s="1"/>
  <c r="BA49" i="6"/>
  <c r="AZ107" i="6" s="1"/>
  <c r="BA50" i="6"/>
  <c r="AZ108" i="6" s="1"/>
  <c r="H109" i="6"/>
  <c r="G53" i="8"/>
  <c r="F53" i="8"/>
  <c r="I53" i="8" s="1"/>
  <c r="D108" i="4"/>
  <c r="H53" i="8"/>
  <c r="D109" i="6"/>
  <c r="E108" i="4"/>
  <c r="D54" i="8"/>
  <c r="B55" i="8"/>
  <c r="E55" i="8" s="1"/>
  <c r="C54" i="8"/>
  <c r="H54" i="8" s="1"/>
  <c r="G109" i="6"/>
  <c r="I109" i="6"/>
  <c r="AZ109" i="6"/>
  <c r="AU109" i="6"/>
  <c r="J52" i="6"/>
  <c r="I110" i="6" s="1"/>
  <c r="R52" i="6"/>
  <c r="Q110" i="6" s="1"/>
  <c r="Z52" i="6"/>
  <c r="Y110" i="6" s="1"/>
  <c r="AH52" i="6"/>
  <c r="AG110" i="6" s="1"/>
  <c r="AP52" i="6"/>
  <c r="AX52" i="6"/>
  <c r="AW110" i="6" s="1"/>
  <c r="K52" i="6"/>
  <c r="J110" i="6" s="1"/>
  <c r="S52" i="6"/>
  <c r="R110" i="6" s="1"/>
  <c r="AA52" i="6"/>
  <c r="Z110" i="6" s="1"/>
  <c r="AI52" i="6"/>
  <c r="AH110" i="6" s="1"/>
  <c r="AQ52" i="6"/>
  <c r="AP110" i="6" s="1"/>
  <c r="AY52" i="6"/>
  <c r="AX110" i="6" s="1"/>
  <c r="D52" i="6"/>
  <c r="L52" i="6"/>
  <c r="K110" i="6" s="1"/>
  <c r="T52" i="6"/>
  <c r="S110" i="6" s="1"/>
  <c r="AB52" i="6"/>
  <c r="AA110" i="6" s="1"/>
  <c r="AJ52" i="6"/>
  <c r="AI110" i="6" s="1"/>
  <c r="AR52" i="6"/>
  <c r="AQ110" i="6" s="1"/>
  <c r="AZ52" i="6"/>
  <c r="AY110" i="6" s="1"/>
  <c r="E52" i="6"/>
  <c r="M52" i="6"/>
  <c r="L110" i="6" s="1"/>
  <c r="U52" i="6"/>
  <c r="T110" i="6" s="1"/>
  <c r="AC52" i="6"/>
  <c r="AB110" i="6" s="1"/>
  <c r="AK52" i="6"/>
  <c r="AJ110" i="6" s="1"/>
  <c r="AS52" i="6"/>
  <c r="AR110" i="6" s="1"/>
  <c r="BA52" i="6"/>
  <c r="AZ110" i="6" s="1"/>
  <c r="C52" i="6"/>
  <c r="G52" i="6"/>
  <c r="F110" i="6" s="1"/>
  <c r="O52" i="6"/>
  <c r="N110" i="6" s="1"/>
  <c r="W52" i="6"/>
  <c r="V110" i="6" s="1"/>
  <c r="AE52" i="6"/>
  <c r="AD110" i="6" s="1"/>
  <c r="AM52" i="6"/>
  <c r="AL110" i="6" s="1"/>
  <c r="AU52" i="6"/>
  <c r="AT110" i="6" s="1"/>
  <c r="H52" i="6"/>
  <c r="P52" i="6"/>
  <c r="O110" i="6" s="1"/>
  <c r="X52" i="6"/>
  <c r="W110" i="6" s="1"/>
  <c r="AF52" i="6"/>
  <c r="AE110" i="6" s="1"/>
  <c r="AN52" i="6"/>
  <c r="AM110" i="6" s="1"/>
  <c r="AV52" i="6"/>
  <c r="V52" i="6"/>
  <c r="U110" i="6" s="1"/>
  <c r="AD52" i="6"/>
  <c r="AC110" i="6" s="1"/>
  <c r="N52" i="6"/>
  <c r="M110" i="6" s="1"/>
  <c r="Y52" i="6"/>
  <c r="X110" i="6" s="1"/>
  <c r="AT52" i="6"/>
  <c r="AS110" i="6" s="1"/>
  <c r="AG52" i="6"/>
  <c r="AF110" i="6" s="1"/>
  <c r="AO52" i="6"/>
  <c r="AN110" i="6" s="1"/>
  <c r="F52" i="6"/>
  <c r="AL52" i="6"/>
  <c r="AK110" i="6" s="1"/>
  <c r="I52" i="6"/>
  <c r="Q52" i="6"/>
  <c r="P110" i="6" s="1"/>
  <c r="AW52" i="6"/>
  <c r="AV110" i="6" s="1"/>
  <c r="AR109" i="6"/>
  <c r="C109" i="6"/>
  <c r="AV109" i="6"/>
  <c r="AP109" i="6"/>
  <c r="E109" i="6"/>
  <c r="C54" i="7"/>
  <c r="E54" i="7" s="1"/>
  <c r="B55" i="7"/>
  <c r="D55" i="7" s="1"/>
  <c r="F54" i="7"/>
  <c r="F108" i="4"/>
  <c r="AY109" i="6"/>
  <c r="J121" i="6"/>
  <c r="J120" i="6"/>
  <c r="J119" i="6"/>
  <c r="F109" i="6"/>
  <c r="BB4" i="6"/>
  <c r="I108" i="4"/>
  <c r="B53" i="6"/>
  <c r="E58" i="5"/>
  <c r="G108" i="4"/>
  <c r="AQ108" i="4"/>
  <c r="H108" i="4"/>
  <c r="AZ4" i="4"/>
  <c r="AY5" i="4"/>
  <c r="AX63" i="4" s="1"/>
  <c r="AY6" i="4"/>
  <c r="AX64" i="4" s="1"/>
  <c r="AY7" i="4"/>
  <c r="AX65" i="4" s="1"/>
  <c r="AY8" i="4"/>
  <c r="AX66" i="4" s="1"/>
  <c r="AY9" i="4"/>
  <c r="AX67" i="4" s="1"/>
  <c r="AY10" i="4"/>
  <c r="AX68" i="4" s="1"/>
  <c r="AY11" i="4"/>
  <c r="AX69" i="4" s="1"/>
  <c r="AY12" i="4"/>
  <c r="AX70" i="4" s="1"/>
  <c r="AY13" i="4"/>
  <c r="AX71" i="4" s="1"/>
  <c r="AY14" i="4"/>
  <c r="AX72" i="4" s="1"/>
  <c r="AY15" i="4"/>
  <c r="AX73" i="4" s="1"/>
  <c r="AY16" i="4"/>
  <c r="AX74" i="4" s="1"/>
  <c r="AY17" i="4"/>
  <c r="AX75" i="4" s="1"/>
  <c r="AY18" i="4"/>
  <c r="AX76" i="4" s="1"/>
  <c r="AY19" i="4"/>
  <c r="AX77" i="4" s="1"/>
  <c r="AY20" i="4"/>
  <c r="AX78" i="4" s="1"/>
  <c r="AY21" i="4"/>
  <c r="AX79" i="4" s="1"/>
  <c r="AY22" i="4"/>
  <c r="AX80" i="4" s="1"/>
  <c r="AY23" i="4"/>
  <c r="AX81" i="4" s="1"/>
  <c r="AY24" i="4"/>
  <c r="AX82" i="4" s="1"/>
  <c r="AY25" i="4"/>
  <c r="AX83" i="4" s="1"/>
  <c r="AY26" i="4"/>
  <c r="AX84" i="4" s="1"/>
  <c r="AY27" i="4"/>
  <c r="AX85" i="4" s="1"/>
  <c r="AY28" i="4"/>
  <c r="AX86" i="4" s="1"/>
  <c r="AY29" i="4"/>
  <c r="AX87" i="4" s="1"/>
  <c r="AY30" i="4"/>
  <c r="AX88" i="4" s="1"/>
  <c r="AY31" i="4"/>
  <c r="AX89" i="4" s="1"/>
  <c r="AY32" i="4"/>
  <c r="AX90" i="4" s="1"/>
  <c r="AY33" i="4"/>
  <c r="AX91" i="4" s="1"/>
  <c r="AY34" i="4"/>
  <c r="AX92" i="4" s="1"/>
  <c r="AY35" i="4"/>
  <c r="AX93" i="4" s="1"/>
  <c r="AY36" i="4"/>
  <c r="AX94" i="4" s="1"/>
  <c r="AY37" i="4"/>
  <c r="AX95" i="4" s="1"/>
  <c r="AY38" i="4"/>
  <c r="AX96" i="4" s="1"/>
  <c r="AY39" i="4"/>
  <c r="AX97" i="4" s="1"/>
  <c r="AY40" i="4"/>
  <c r="AX98" i="4" s="1"/>
  <c r="AY41" i="4"/>
  <c r="AX99" i="4" s="1"/>
  <c r="AY42" i="4"/>
  <c r="AX100" i="4" s="1"/>
  <c r="AY43" i="4"/>
  <c r="AX101" i="4" s="1"/>
  <c r="AY44" i="4"/>
  <c r="AX102" i="4" s="1"/>
  <c r="AY45" i="4"/>
  <c r="AX103" i="4" s="1"/>
  <c r="AY46" i="4"/>
  <c r="AX104" i="4" s="1"/>
  <c r="AY47" i="4"/>
  <c r="AX105" i="4" s="1"/>
  <c r="AY48" i="4"/>
  <c r="AX106" i="4" s="1"/>
  <c r="AY49" i="4"/>
  <c r="AX107" i="4" s="1"/>
  <c r="AT108" i="4"/>
  <c r="B60" i="5"/>
  <c r="D59" i="5"/>
  <c r="F59" i="5"/>
  <c r="C59" i="5"/>
  <c r="AU108" i="4"/>
  <c r="J108" i="4"/>
  <c r="F51" i="4"/>
  <c r="N51" i="4"/>
  <c r="M109" i="4" s="1"/>
  <c r="V51" i="4"/>
  <c r="U109" i="4" s="1"/>
  <c r="AD51" i="4"/>
  <c r="AC109" i="4" s="1"/>
  <c r="AL51" i="4"/>
  <c r="AK109" i="4" s="1"/>
  <c r="AT51" i="4"/>
  <c r="G51" i="4"/>
  <c r="O51" i="4"/>
  <c r="N109" i="4" s="1"/>
  <c r="W51" i="4"/>
  <c r="V109" i="4" s="1"/>
  <c r="AE51" i="4"/>
  <c r="AD109" i="4" s="1"/>
  <c r="AM51" i="4"/>
  <c r="AL109" i="4" s="1"/>
  <c r="AU51" i="4"/>
  <c r="AT109" i="4" s="1"/>
  <c r="H51" i="4"/>
  <c r="P51" i="4"/>
  <c r="O109" i="4" s="1"/>
  <c r="X51" i="4"/>
  <c r="W109" i="4" s="1"/>
  <c r="AF51" i="4"/>
  <c r="AE109" i="4" s="1"/>
  <c r="AN51" i="4"/>
  <c r="AM109" i="4" s="1"/>
  <c r="AV51" i="4"/>
  <c r="AU109" i="4" s="1"/>
  <c r="I51" i="4"/>
  <c r="Q51" i="4"/>
  <c r="P109" i="4" s="1"/>
  <c r="Y51" i="4"/>
  <c r="X109" i="4" s="1"/>
  <c r="AG51" i="4"/>
  <c r="AF109" i="4" s="1"/>
  <c r="AO51" i="4"/>
  <c r="AN109" i="4" s="1"/>
  <c r="AW51" i="4"/>
  <c r="C51" i="4"/>
  <c r="J51" i="4"/>
  <c r="R51" i="4"/>
  <c r="Q109" i="4" s="1"/>
  <c r="Z51" i="4"/>
  <c r="Y109" i="4" s="1"/>
  <c r="AH51" i="4"/>
  <c r="AG109" i="4" s="1"/>
  <c r="AP51" i="4"/>
  <c r="AO109" i="4" s="1"/>
  <c r="AX51" i="4"/>
  <c r="AW109" i="4" s="1"/>
  <c r="K51" i="4"/>
  <c r="J109" i="4" s="1"/>
  <c r="S51" i="4"/>
  <c r="R109" i="4" s="1"/>
  <c r="AA51" i="4"/>
  <c r="Z109" i="4" s="1"/>
  <c r="AI51" i="4"/>
  <c r="AH109" i="4" s="1"/>
  <c r="AQ51" i="4"/>
  <c r="AY51" i="4"/>
  <c r="AX109" i="4" s="1"/>
  <c r="AB51" i="4"/>
  <c r="AA109" i="4" s="1"/>
  <c r="AC51" i="4"/>
  <c r="AB109" i="4" s="1"/>
  <c r="D51" i="4"/>
  <c r="AJ51" i="4"/>
  <c r="AI109" i="4" s="1"/>
  <c r="E51" i="4"/>
  <c r="AK51" i="4"/>
  <c r="AJ109" i="4" s="1"/>
  <c r="L51" i="4"/>
  <c r="K109" i="4" s="1"/>
  <c r="AR51" i="4"/>
  <c r="AQ109" i="4" s="1"/>
  <c r="M51" i="4"/>
  <c r="L109" i="4" s="1"/>
  <c r="AS51" i="4"/>
  <c r="AZ51" i="4"/>
  <c r="AY109" i="4" s="1"/>
  <c r="T51" i="4"/>
  <c r="S109" i="4" s="1"/>
  <c r="U51" i="4"/>
  <c r="T109" i="4" s="1"/>
  <c r="B52" i="4"/>
  <c r="C108" i="4"/>
  <c r="K121" i="4"/>
  <c r="K120" i="4"/>
  <c r="K119" i="4"/>
  <c r="AY50" i="4"/>
  <c r="AX108" i="4" s="1"/>
  <c r="BB5" i="6" l="1"/>
  <c r="BA63" i="6" s="1"/>
  <c r="BB6" i="6"/>
  <c r="BA64" i="6" s="1"/>
  <c r="BB7" i="6"/>
  <c r="BA65" i="6" s="1"/>
  <c r="BB8" i="6"/>
  <c r="BA66" i="6" s="1"/>
  <c r="BB9" i="6"/>
  <c r="BA67" i="6" s="1"/>
  <c r="BB10" i="6"/>
  <c r="BA68" i="6" s="1"/>
  <c r="BB11" i="6"/>
  <c r="BA69" i="6" s="1"/>
  <c r="BB12" i="6"/>
  <c r="BA70" i="6" s="1"/>
  <c r="BB13" i="6"/>
  <c r="BA71" i="6" s="1"/>
  <c r="BB14" i="6"/>
  <c r="BA72" i="6" s="1"/>
  <c r="BB15" i="6"/>
  <c r="BA73" i="6" s="1"/>
  <c r="BB16" i="6"/>
  <c r="BA74" i="6" s="1"/>
  <c r="BB17" i="6"/>
  <c r="BA75" i="6" s="1"/>
  <c r="BB18" i="6"/>
  <c r="BA76" i="6" s="1"/>
  <c r="BB19" i="6"/>
  <c r="BA77" i="6" s="1"/>
  <c r="BB20" i="6"/>
  <c r="BA78" i="6" s="1"/>
  <c r="BB21" i="6"/>
  <c r="BA79" i="6" s="1"/>
  <c r="BB22" i="6"/>
  <c r="BA80" i="6" s="1"/>
  <c r="BB23" i="6"/>
  <c r="BA81" i="6" s="1"/>
  <c r="BB24" i="6"/>
  <c r="BA82" i="6" s="1"/>
  <c r="BB25" i="6"/>
  <c r="BA83" i="6" s="1"/>
  <c r="BB26" i="6"/>
  <c r="BA84" i="6" s="1"/>
  <c r="BB27" i="6"/>
  <c r="BA85" i="6" s="1"/>
  <c r="BB28" i="6"/>
  <c r="BA86" i="6" s="1"/>
  <c r="BB29" i="6"/>
  <c r="BA87" i="6" s="1"/>
  <c r="BB30" i="6"/>
  <c r="BA88" i="6" s="1"/>
  <c r="BB31" i="6"/>
  <c r="BA89" i="6" s="1"/>
  <c r="BB32" i="6"/>
  <c r="BA90" i="6" s="1"/>
  <c r="BB33" i="6"/>
  <c r="BA91" i="6" s="1"/>
  <c r="BB34" i="6"/>
  <c r="BA92" i="6" s="1"/>
  <c r="BB35" i="6"/>
  <c r="BA93" i="6" s="1"/>
  <c r="BB36" i="6"/>
  <c r="BA94" i="6" s="1"/>
  <c r="BB37" i="6"/>
  <c r="BA95" i="6" s="1"/>
  <c r="BB38" i="6"/>
  <c r="BA96" i="6" s="1"/>
  <c r="BB39" i="6"/>
  <c r="BA97" i="6" s="1"/>
  <c r="BB40" i="6"/>
  <c r="BA98" i="6" s="1"/>
  <c r="BB41" i="6"/>
  <c r="BA99" i="6" s="1"/>
  <c r="BB42" i="6"/>
  <c r="BA100" i="6" s="1"/>
  <c r="BB43" i="6"/>
  <c r="BA101" i="6" s="1"/>
  <c r="BB44" i="6"/>
  <c r="BA102" i="6" s="1"/>
  <c r="BB45" i="6"/>
  <c r="BA103" i="6" s="1"/>
  <c r="BB46" i="6"/>
  <c r="BA104" i="6" s="1"/>
  <c r="BB47" i="6"/>
  <c r="BA105" i="6" s="1"/>
  <c r="BB48" i="6"/>
  <c r="BA106" i="6" s="1"/>
  <c r="BB49" i="6"/>
  <c r="BA107" i="6" s="1"/>
  <c r="BB50" i="6"/>
  <c r="BA108" i="6" s="1"/>
  <c r="BB51" i="6"/>
  <c r="BA109" i="6" s="1"/>
  <c r="BB52" i="6"/>
  <c r="BA110" i="6" s="1"/>
  <c r="G54" i="8"/>
  <c r="D110" i="6"/>
  <c r="F54" i="8"/>
  <c r="I54" i="8" s="1"/>
  <c r="I109" i="4"/>
  <c r="C55" i="8"/>
  <c r="B56" i="8"/>
  <c r="E56" i="8" s="1"/>
  <c r="D55" i="8"/>
  <c r="E110" i="6"/>
  <c r="C110" i="6"/>
  <c r="AO110" i="6"/>
  <c r="H110" i="6"/>
  <c r="G110" i="6"/>
  <c r="B56" i="7"/>
  <c r="D56" i="7" s="1"/>
  <c r="F55" i="7"/>
  <c r="C55" i="7"/>
  <c r="E55" i="7" s="1"/>
  <c r="E53" i="6"/>
  <c r="M53" i="6"/>
  <c r="L111" i="6" s="1"/>
  <c r="U53" i="6"/>
  <c r="T111" i="6" s="1"/>
  <c r="AC53" i="6"/>
  <c r="AB111" i="6" s="1"/>
  <c r="AK53" i="6"/>
  <c r="AJ111" i="6" s="1"/>
  <c r="AS53" i="6"/>
  <c r="BA53" i="6"/>
  <c r="F53" i="6"/>
  <c r="N53" i="6"/>
  <c r="M111" i="6" s="1"/>
  <c r="V53" i="6"/>
  <c r="U111" i="6" s="1"/>
  <c r="AD53" i="6"/>
  <c r="AC111" i="6" s="1"/>
  <c r="AL53" i="6"/>
  <c r="AK111" i="6" s="1"/>
  <c r="AT53" i="6"/>
  <c r="BB53" i="6"/>
  <c r="BA111" i="6" s="1"/>
  <c r="G53" i="6"/>
  <c r="O53" i="6"/>
  <c r="N111" i="6" s="1"/>
  <c r="W53" i="6"/>
  <c r="V111" i="6" s="1"/>
  <c r="AE53" i="6"/>
  <c r="AD111" i="6" s="1"/>
  <c r="AM53" i="6"/>
  <c r="AL111" i="6" s="1"/>
  <c r="AU53" i="6"/>
  <c r="H53" i="6"/>
  <c r="P53" i="6"/>
  <c r="O111" i="6" s="1"/>
  <c r="X53" i="6"/>
  <c r="W111" i="6" s="1"/>
  <c r="AF53" i="6"/>
  <c r="AE111" i="6" s="1"/>
  <c r="AN53" i="6"/>
  <c r="AM111" i="6" s="1"/>
  <c r="AV53" i="6"/>
  <c r="AU111" i="6" s="1"/>
  <c r="J53" i="6"/>
  <c r="I111" i="6" s="1"/>
  <c r="R53" i="6"/>
  <c r="Q111" i="6" s="1"/>
  <c r="Z53" i="6"/>
  <c r="Y111" i="6" s="1"/>
  <c r="AH53" i="6"/>
  <c r="AG111" i="6" s="1"/>
  <c r="AP53" i="6"/>
  <c r="AO111" i="6" s="1"/>
  <c r="AX53" i="6"/>
  <c r="AW111" i="6" s="1"/>
  <c r="K53" i="6"/>
  <c r="J111" i="6" s="1"/>
  <c r="S53" i="6"/>
  <c r="R111" i="6" s="1"/>
  <c r="AA53" i="6"/>
  <c r="Z111" i="6" s="1"/>
  <c r="AI53" i="6"/>
  <c r="AH111" i="6" s="1"/>
  <c r="AQ53" i="6"/>
  <c r="AY53" i="6"/>
  <c r="AG53" i="6"/>
  <c r="AF111" i="6" s="1"/>
  <c r="AO53" i="6"/>
  <c r="D53" i="6"/>
  <c r="AJ53" i="6"/>
  <c r="AI111" i="6" s="1"/>
  <c r="I53" i="6"/>
  <c r="H111" i="6" s="1"/>
  <c r="L53" i="6"/>
  <c r="K111" i="6" s="1"/>
  <c r="AR53" i="6"/>
  <c r="AZ53" i="6"/>
  <c r="AY111" i="6" s="1"/>
  <c r="Y53" i="6"/>
  <c r="X111" i="6" s="1"/>
  <c r="Q53" i="6"/>
  <c r="P111" i="6" s="1"/>
  <c r="AW53" i="6"/>
  <c r="AV111" i="6" s="1"/>
  <c r="C53" i="6"/>
  <c r="T53" i="6"/>
  <c r="S111" i="6" s="1"/>
  <c r="AB53" i="6"/>
  <c r="AA111" i="6" s="1"/>
  <c r="AU110" i="6"/>
  <c r="I121" i="6"/>
  <c r="I120" i="6"/>
  <c r="I119" i="6"/>
  <c r="B54" i="6"/>
  <c r="BB62" i="6"/>
  <c r="BC4" i="6"/>
  <c r="BA62" i="6"/>
  <c r="AR109" i="4"/>
  <c r="BA4" i="4"/>
  <c r="BA52" i="4" s="1"/>
  <c r="AZ110" i="4" s="1"/>
  <c r="AZ5" i="4"/>
  <c r="AY63" i="4" s="1"/>
  <c r="AZ6" i="4"/>
  <c r="AY64" i="4" s="1"/>
  <c r="AZ7" i="4"/>
  <c r="AY65" i="4" s="1"/>
  <c r="AZ8" i="4"/>
  <c r="AY66" i="4" s="1"/>
  <c r="AZ9" i="4"/>
  <c r="AY67" i="4" s="1"/>
  <c r="AZ10" i="4"/>
  <c r="AY68" i="4" s="1"/>
  <c r="AZ11" i="4"/>
  <c r="AY69" i="4" s="1"/>
  <c r="AZ12" i="4"/>
  <c r="AY70" i="4" s="1"/>
  <c r="AZ13" i="4"/>
  <c r="AY71" i="4" s="1"/>
  <c r="AZ14" i="4"/>
  <c r="AY72" i="4" s="1"/>
  <c r="AZ15" i="4"/>
  <c r="AY73" i="4" s="1"/>
  <c r="AZ16" i="4"/>
  <c r="AY74" i="4" s="1"/>
  <c r="AZ17" i="4"/>
  <c r="AY75" i="4" s="1"/>
  <c r="AZ18" i="4"/>
  <c r="AY76" i="4" s="1"/>
  <c r="AZ19" i="4"/>
  <c r="AY77" i="4" s="1"/>
  <c r="AZ20" i="4"/>
  <c r="AY78" i="4" s="1"/>
  <c r="AZ21" i="4"/>
  <c r="AY79" i="4" s="1"/>
  <c r="AZ22" i="4"/>
  <c r="AY80" i="4" s="1"/>
  <c r="AZ23" i="4"/>
  <c r="AY81" i="4" s="1"/>
  <c r="AZ24" i="4"/>
  <c r="AY82" i="4" s="1"/>
  <c r="AZ25" i="4"/>
  <c r="AY83" i="4" s="1"/>
  <c r="AZ26" i="4"/>
  <c r="AY84" i="4" s="1"/>
  <c r="AZ27" i="4"/>
  <c r="AY85" i="4" s="1"/>
  <c r="AZ28" i="4"/>
  <c r="AY86" i="4" s="1"/>
  <c r="AZ29" i="4"/>
  <c r="AY87" i="4" s="1"/>
  <c r="AZ30" i="4"/>
  <c r="AY88" i="4" s="1"/>
  <c r="AZ31" i="4"/>
  <c r="AY89" i="4" s="1"/>
  <c r="AZ32" i="4"/>
  <c r="AY90" i="4" s="1"/>
  <c r="AZ33" i="4"/>
  <c r="AY91" i="4" s="1"/>
  <c r="AZ34" i="4"/>
  <c r="AY92" i="4" s="1"/>
  <c r="AZ35" i="4"/>
  <c r="AY93" i="4" s="1"/>
  <c r="AZ36" i="4"/>
  <c r="AY94" i="4" s="1"/>
  <c r="AZ37" i="4"/>
  <c r="AY95" i="4" s="1"/>
  <c r="AZ38" i="4"/>
  <c r="AY96" i="4" s="1"/>
  <c r="AZ39" i="4"/>
  <c r="AY97" i="4" s="1"/>
  <c r="AZ40" i="4"/>
  <c r="AY98" i="4" s="1"/>
  <c r="AZ41" i="4"/>
  <c r="AY99" i="4" s="1"/>
  <c r="AZ42" i="4"/>
  <c r="AY100" i="4" s="1"/>
  <c r="AZ43" i="4"/>
  <c r="AY101" i="4" s="1"/>
  <c r="AZ44" i="4"/>
  <c r="AY102" i="4" s="1"/>
  <c r="AZ45" i="4"/>
  <c r="AY103" i="4" s="1"/>
  <c r="AZ46" i="4"/>
  <c r="AY104" i="4" s="1"/>
  <c r="AZ47" i="4"/>
  <c r="AY105" i="4" s="1"/>
  <c r="AZ48" i="4"/>
  <c r="AY106" i="4" s="1"/>
  <c r="AZ49" i="4"/>
  <c r="AY107" i="4" s="1"/>
  <c r="AZ50" i="4"/>
  <c r="AY108" i="4" s="1"/>
  <c r="F109" i="4"/>
  <c r="E109" i="4"/>
  <c r="E59" i="5"/>
  <c r="D60" i="5"/>
  <c r="D62" i="5" s="1"/>
  <c r="C60" i="5"/>
  <c r="C62" i="5" s="1"/>
  <c r="F60" i="5"/>
  <c r="I52" i="4"/>
  <c r="Q52" i="4"/>
  <c r="P110" i="4" s="1"/>
  <c r="Y52" i="4"/>
  <c r="X110" i="4" s="1"/>
  <c r="AG52" i="4"/>
  <c r="AF110" i="4" s="1"/>
  <c r="AO52" i="4"/>
  <c r="AN110" i="4" s="1"/>
  <c r="AW52" i="4"/>
  <c r="AV110" i="4" s="1"/>
  <c r="J52" i="4"/>
  <c r="I110" i="4" s="1"/>
  <c r="R52" i="4"/>
  <c r="Q110" i="4" s="1"/>
  <c r="Z52" i="4"/>
  <c r="Y110" i="4" s="1"/>
  <c r="AH52" i="4"/>
  <c r="AG110" i="4" s="1"/>
  <c r="AP52" i="4"/>
  <c r="AX52" i="4"/>
  <c r="K52" i="4"/>
  <c r="J110" i="4" s="1"/>
  <c r="S52" i="4"/>
  <c r="R110" i="4" s="1"/>
  <c r="AA52" i="4"/>
  <c r="Z110" i="4" s="1"/>
  <c r="AI52" i="4"/>
  <c r="AH110" i="4" s="1"/>
  <c r="AQ52" i="4"/>
  <c r="AP110" i="4" s="1"/>
  <c r="AY52" i="4"/>
  <c r="AX110" i="4" s="1"/>
  <c r="D52" i="4"/>
  <c r="L52" i="4"/>
  <c r="K110" i="4" s="1"/>
  <c r="T52" i="4"/>
  <c r="S110" i="4" s="1"/>
  <c r="AB52" i="4"/>
  <c r="AA110" i="4" s="1"/>
  <c r="AJ52" i="4"/>
  <c r="AI110" i="4" s="1"/>
  <c r="AR52" i="4"/>
  <c r="AQ110" i="4" s="1"/>
  <c r="AZ52" i="4"/>
  <c r="AY110" i="4" s="1"/>
  <c r="E52" i="4"/>
  <c r="M52" i="4"/>
  <c r="L110" i="4" s="1"/>
  <c r="U52" i="4"/>
  <c r="T110" i="4" s="1"/>
  <c r="AC52" i="4"/>
  <c r="AB110" i="4" s="1"/>
  <c r="AK52" i="4"/>
  <c r="AJ110" i="4" s="1"/>
  <c r="AS52" i="4"/>
  <c r="AR110" i="4" s="1"/>
  <c r="C52" i="4"/>
  <c r="F52" i="4"/>
  <c r="N52" i="4"/>
  <c r="M110" i="4" s="1"/>
  <c r="V52" i="4"/>
  <c r="U110" i="4" s="1"/>
  <c r="AD52" i="4"/>
  <c r="AC110" i="4" s="1"/>
  <c r="AL52" i="4"/>
  <c r="AK110" i="4" s="1"/>
  <c r="AT52" i="4"/>
  <c r="AS110" i="4" s="1"/>
  <c r="G52" i="4"/>
  <c r="AM52" i="4"/>
  <c r="AL110" i="4" s="1"/>
  <c r="H52" i="4"/>
  <c r="AN52" i="4"/>
  <c r="AM110" i="4" s="1"/>
  <c r="O52" i="4"/>
  <c r="N110" i="4" s="1"/>
  <c r="AU52" i="4"/>
  <c r="P52" i="4"/>
  <c r="O110" i="4" s="1"/>
  <c r="AV52" i="4"/>
  <c r="W52" i="4"/>
  <c r="V110" i="4" s="1"/>
  <c r="X52" i="4"/>
  <c r="W110" i="4" s="1"/>
  <c r="AE52" i="4"/>
  <c r="AD110" i="4" s="1"/>
  <c r="AF52" i="4"/>
  <c r="AE110" i="4" s="1"/>
  <c r="B53" i="4"/>
  <c r="AP109" i="4"/>
  <c r="H109" i="4"/>
  <c r="AS109" i="4"/>
  <c r="J120" i="4"/>
  <c r="J121" i="4"/>
  <c r="J119" i="4"/>
  <c r="AY62" i="4"/>
  <c r="AV109" i="4"/>
  <c r="G109" i="4"/>
  <c r="I121" i="4"/>
  <c r="I120" i="4"/>
  <c r="I119" i="4"/>
  <c r="D109" i="4"/>
  <c r="C109" i="4"/>
  <c r="E62" i="5" l="1"/>
  <c r="BC5" i="6"/>
  <c r="BB63" i="6" s="1"/>
  <c r="BC6" i="6"/>
  <c r="BB64" i="6" s="1"/>
  <c r="BC7" i="6"/>
  <c r="BB65" i="6" s="1"/>
  <c r="BC8" i="6"/>
  <c r="BB66" i="6" s="1"/>
  <c r="BC9" i="6"/>
  <c r="BB67" i="6" s="1"/>
  <c r="BC10" i="6"/>
  <c r="BB68" i="6" s="1"/>
  <c r="BC11" i="6"/>
  <c r="BB69" i="6" s="1"/>
  <c r="BC12" i="6"/>
  <c r="BB70" i="6" s="1"/>
  <c r="BC13" i="6"/>
  <c r="BB71" i="6" s="1"/>
  <c r="BC14" i="6"/>
  <c r="BB72" i="6" s="1"/>
  <c r="BC15" i="6"/>
  <c r="BB73" i="6" s="1"/>
  <c r="BC16" i="6"/>
  <c r="BB74" i="6" s="1"/>
  <c r="BC17" i="6"/>
  <c r="BB75" i="6" s="1"/>
  <c r="BC18" i="6"/>
  <c r="BB76" i="6" s="1"/>
  <c r="BC19" i="6"/>
  <c r="BB77" i="6" s="1"/>
  <c r="BC20" i="6"/>
  <c r="BB78" i="6" s="1"/>
  <c r="BC21" i="6"/>
  <c r="BB79" i="6" s="1"/>
  <c r="BC22" i="6"/>
  <c r="BB80" i="6" s="1"/>
  <c r="BC23" i="6"/>
  <c r="BB81" i="6" s="1"/>
  <c r="BC24" i="6"/>
  <c r="BB82" i="6" s="1"/>
  <c r="BC25" i="6"/>
  <c r="BB83" i="6" s="1"/>
  <c r="BC26" i="6"/>
  <c r="BB84" i="6" s="1"/>
  <c r="BC27" i="6"/>
  <c r="BB85" i="6" s="1"/>
  <c r="BC28" i="6"/>
  <c r="BB86" i="6" s="1"/>
  <c r="BC29" i="6"/>
  <c r="BB87" i="6" s="1"/>
  <c r="BC30" i="6"/>
  <c r="BB88" i="6" s="1"/>
  <c r="BC31" i="6"/>
  <c r="BB89" i="6" s="1"/>
  <c r="BC32" i="6"/>
  <c r="BB90" i="6" s="1"/>
  <c r="BC33" i="6"/>
  <c r="BB91" i="6" s="1"/>
  <c r="BC34" i="6"/>
  <c r="BB92" i="6" s="1"/>
  <c r="BC35" i="6"/>
  <c r="BB93" i="6" s="1"/>
  <c r="BC36" i="6"/>
  <c r="BB94" i="6" s="1"/>
  <c r="BC37" i="6"/>
  <c r="BB95" i="6" s="1"/>
  <c r="BC38" i="6"/>
  <c r="BB96" i="6" s="1"/>
  <c r="BC39" i="6"/>
  <c r="BB97" i="6" s="1"/>
  <c r="BC40" i="6"/>
  <c r="BB98" i="6" s="1"/>
  <c r="BC41" i="6"/>
  <c r="BB99" i="6" s="1"/>
  <c r="BC42" i="6"/>
  <c r="BB100" i="6" s="1"/>
  <c r="BC43" i="6"/>
  <c r="BB101" i="6" s="1"/>
  <c r="BC44" i="6"/>
  <c r="BB102" i="6" s="1"/>
  <c r="BC45" i="6"/>
  <c r="BB103" i="6" s="1"/>
  <c r="BC46" i="6"/>
  <c r="BB104" i="6" s="1"/>
  <c r="BC47" i="6"/>
  <c r="BB105" i="6" s="1"/>
  <c r="BC48" i="6"/>
  <c r="BB106" i="6" s="1"/>
  <c r="BC49" i="6"/>
  <c r="BB107" i="6" s="1"/>
  <c r="BC50" i="6"/>
  <c r="BB108" i="6" s="1"/>
  <c r="BC51" i="6"/>
  <c r="BB109" i="6" s="1"/>
  <c r="BC52" i="6"/>
  <c r="BB110" i="6" s="1"/>
  <c r="BC53" i="6"/>
  <c r="BB111" i="6" s="1"/>
  <c r="G55" i="8"/>
  <c r="F55" i="8"/>
  <c r="I55" i="8" s="1"/>
  <c r="E110" i="4"/>
  <c r="H55" i="8"/>
  <c r="D111" i="6"/>
  <c r="E111" i="6"/>
  <c r="D56" i="8"/>
  <c r="C56" i="8"/>
  <c r="B57" i="8"/>
  <c r="E57" i="8" s="1"/>
  <c r="AS111" i="6"/>
  <c r="AT111" i="6"/>
  <c r="C56" i="7"/>
  <c r="E56" i="7" s="1"/>
  <c r="B57" i="7"/>
  <c r="D57" i="7" s="1"/>
  <c r="F56" i="7"/>
  <c r="G111" i="6"/>
  <c r="G124" i="6"/>
  <c r="G123" i="6"/>
  <c r="AR111" i="6"/>
  <c r="D110" i="4"/>
  <c r="C111" i="6"/>
  <c r="H121" i="6"/>
  <c r="H120" i="6"/>
  <c r="H119" i="6"/>
  <c r="AN111" i="6"/>
  <c r="H54" i="6"/>
  <c r="G112" i="6" s="1"/>
  <c r="P54" i="6"/>
  <c r="O112" i="6" s="1"/>
  <c r="X54" i="6"/>
  <c r="W112" i="6" s="1"/>
  <c r="AF54" i="6"/>
  <c r="AE112" i="6" s="1"/>
  <c r="AN54" i="6"/>
  <c r="AV54" i="6"/>
  <c r="I54" i="6"/>
  <c r="H112" i="6" s="1"/>
  <c r="Q54" i="6"/>
  <c r="P112" i="6" s="1"/>
  <c r="Y54" i="6"/>
  <c r="X112" i="6" s="1"/>
  <c r="AG54" i="6"/>
  <c r="AF112" i="6" s="1"/>
  <c r="AO54" i="6"/>
  <c r="AN112" i="6" s="1"/>
  <c r="AW54" i="6"/>
  <c r="AV112" i="6" s="1"/>
  <c r="J54" i="6"/>
  <c r="I112" i="6" s="1"/>
  <c r="R54" i="6"/>
  <c r="Q112" i="6" s="1"/>
  <c r="Z54" i="6"/>
  <c r="Y112" i="6" s="1"/>
  <c r="AH54" i="6"/>
  <c r="AG112" i="6" s="1"/>
  <c r="AP54" i="6"/>
  <c r="AO112" i="6" s="1"/>
  <c r="AX54" i="6"/>
  <c r="K54" i="6"/>
  <c r="J112" i="6" s="1"/>
  <c r="S54" i="6"/>
  <c r="R112" i="6" s="1"/>
  <c r="AA54" i="6"/>
  <c r="Z112" i="6" s="1"/>
  <c r="AI54" i="6"/>
  <c r="AH112" i="6" s="1"/>
  <c r="AQ54" i="6"/>
  <c r="AP112" i="6" s="1"/>
  <c r="AY54" i="6"/>
  <c r="AX112" i="6" s="1"/>
  <c r="E54" i="6"/>
  <c r="M54" i="6"/>
  <c r="L112" i="6" s="1"/>
  <c r="U54" i="6"/>
  <c r="T112" i="6" s="1"/>
  <c r="AC54" i="6"/>
  <c r="AB112" i="6" s="1"/>
  <c r="AK54" i="6"/>
  <c r="AJ112" i="6" s="1"/>
  <c r="AS54" i="6"/>
  <c r="AR112" i="6" s="1"/>
  <c r="BA54" i="6"/>
  <c r="AZ112" i="6" s="1"/>
  <c r="C54" i="6"/>
  <c r="F54" i="6"/>
  <c r="E112" i="6" s="1"/>
  <c r="N54" i="6"/>
  <c r="M112" i="6" s="1"/>
  <c r="V54" i="6"/>
  <c r="U112" i="6" s="1"/>
  <c r="AD54" i="6"/>
  <c r="AC112" i="6" s="1"/>
  <c r="AL54" i="6"/>
  <c r="AK112" i="6" s="1"/>
  <c r="AT54" i="6"/>
  <c r="BB54" i="6"/>
  <c r="BA112" i="6" s="1"/>
  <c r="L54" i="6"/>
  <c r="K112" i="6" s="1"/>
  <c r="AR54" i="6"/>
  <c r="AQ112" i="6" s="1"/>
  <c r="AZ54" i="6"/>
  <c r="AJ54" i="6"/>
  <c r="AI112" i="6" s="1"/>
  <c r="O54" i="6"/>
  <c r="N112" i="6" s="1"/>
  <c r="AU54" i="6"/>
  <c r="AT112" i="6" s="1"/>
  <c r="T54" i="6"/>
  <c r="S112" i="6" s="1"/>
  <c r="AE54" i="6"/>
  <c r="AD112" i="6" s="1"/>
  <c r="W54" i="6"/>
  <c r="V112" i="6" s="1"/>
  <c r="BC54" i="6"/>
  <c r="BB112" i="6" s="1"/>
  <c r="AB54" i="6"/>
  <c r="AA112" i="6" s="1"/>
  <c r="D54" i="6"/>
  <c r="G54" i="6"/>
  <c r="AM54" i="6"/>
  <c r="AL112" i="6" s="1"/>
  <c r="AX111" i="6"/>
  <c r="AQ111" i="6"/>
  <c r="AP111" i="6"/>
  <c r="F111" i="6"/>
  <c r="AZ111" i="6"/>
  <c r="H110" i="4"/>
  <c r="H119" i="4" s="1"/>
  <c r="BC62" i="6"/>
  <c r="BD4" i="6"/>
  <c r="B55" i="6"/>
  <c r="AZ62" i="4"/>
  <c r="AU110" i="4"/>
  <c r="F110" i="4"/>
  <c r="D53" i="4"/>
  <c r="L53" i="4"/>
  <c r="K111" i="4" s="1"/>
  <c r="T53" i="4"/>
  <c r="S111" i="4" s="1"/>
  <c r="AB53" i="4"/>
  <c r="AA111" i="4" s="1"/>
  <c r="AJ53" i="4"/>
  <c r="AI111" i="4" s="1"/>
  <c r="AR53" i="4"/>
  <c r="AZ53" i="4"/>
  <c r="AY111" i="4" s="1"/>
  <c r="E53" i="4"/>
  <c r="M53" i="4"/>
  <c r="L111" i="4" s="1"/>
  <c r="U53" i="4"/>
  <c r="T111" i="4" s="1"/>
  <c r="AC53" i="4"/>
  <c r="AB111" i="4" s="1"/>
  <c r="AK53" i="4"/>
  <c r="AJ111" i="4" s="1"/>
  <c r="AS53" i="4"/>
  <c r="AR111" i="4" s="1"/>
  <c r="BA53" i="4"/>
  <c r="AZ111" i="4" s="1"/>
  <c r="F53" i="4"/>
  <c r="N53" i="4"/>
  <c r="M111" i="4" s="1"/>
  <c r="V53" i="4"/>
  <c r="U111" i="4" s="1"/>
  <c r="AD53" i="4"/>
  <c r="AC111" i="4" s="1"/>
  <c r="AL53" i="4"/>
  <c r="AK111" i="4" s="1"/>
  <c r="AT53" i="4"/>
  <c r="BB53" i="4"/>
  <c r="BA111" i="4" s="1"/>
  <c r="G53" i="4"/>
  <c r="O53" i="4"/>
  <c r="N111" i="4" s="1"/>
  <c r="W53" i="4"/>
  <c r="V111" i="4" s="1"/>
  <c r="AE53" i="4"/>
  <c r="AD111" i="4" s="1"/>
  <c r="AM53" i="4"/>
  <c r="AL111" i="4" s="1"/>
  <c r="AU53" i="4"/>
  <c r="H53" i="4"/>
  <c r="P53" i="4"/>
  <c r="O111" i="4" s="1"/>
  <c r="X53" i="4"/>
  <c r="W111" i="4" s="1"/>
  <c r="AF53" i="4"/>
  <c r="AE111" i="4" s="1"/>
  <c r="AN53" i="4"/>
  <c r="AM111" i="4" s="1"/>
  <c r="AV53" i="4"/>
  <c r="AU111" i="4" s="1"/>
  <c r="I53" i="4"/>
  <c r="H111" i="4" s="1"/>
  <c r="Q53" i="4"/>
  <c r="P111" i="4" s="1"/>
  <c r="Y53" i="4"/>
  <c r="X111" i="4" s="1"/>
  <c r="AG53" i="4"/>
  <c r="AF111" i="4" s="1"/>
  <c r="AO53" i="4"/>
  <c r="AW53" i="4"/>
  <c r="AV111" i="4" s="1"/>
  <c r="C53" i="4"/>
  <c r="R53" i="4"/>
  <c r="Q111" i="4" s="1"/>
  <c r="AX53" i="4"/>
  <c r="S53" i="4"/>
  <c r="R111" i="4" s="1"/>
  <c r="AY53" i="4"/>
  <c r="AX111" i="4" s="1"/>
  <c r="Z53" i="4"/>
  <c r="Y111" i="4" s="1"/>
  <c r="AA53" i="4"/>
  <c r="Z111" i="4" s="1"/>
  <c r="AH53" i="4"/>
  <c r="AG111" i="4" s="1"/>
  <c r="AI53" i="4"/>
  <c r="AH111" i="4" s="1"/>
  <c r="J53" i="4"/>
  <c r="I111" i="4" s="1"/>
  <c r="K53" i="4"/>
  <c r="J111" i="4" s="1"/>
  <c r="AP53" i="4"/>
  <c r="AO111" i="4" s="1"/>
  <c r="AQ53" i="4"/>
  <c r="B54" i="4"/>
  <c r="E60" i="5"/>
  <c r="BB4" i="4"/>
  <c r="BA62" i="4"/>
  <c r="BA5" i="4"/>
  <c r="AZ63" i="4" s="1"/>
  <c r="BA6" i="4"/>
  <c r="AZ64" i="4" s="1"/>
  <c r="BA7" i="4"/>
  <c r="AZ65" i="4" s="1"/>
  <c r="BA8" i="4"/>
  <c r="AZ66" i="4" s="1"/>
  <c r="BA9" i="4"/>
  <c r="AZ67" i="4" s="1"/>
  <c r="BA10" i="4"/>
  <c r="AZ68" i="4" s="1"/>
  <c r="BA11" i="4"/>
  <c r="AZ69" i="4" s="1"/>
  <c r="BA12" i="4"/>
  <c r="AZ70" i="4" s="1"/>
  <c r="BA13" i="4"/>
  <c r="AZ71" i="4" s="1"/>
  <c r="BA14" i="4"/>
  <c r="AZ72" i="4" s="1"/>
  <c r="BA15" i="4"/>
  <c r="AZ73" i="4" s="1"/>
  <c r="BA16" i="4"/>
  <c r="AZ74" i="4" s="1"/>
  <c r="BA17" i="4"/>
  <c r="AZ75" i="4" s="1"/>
  <c r="BA18" i="4"/>
  <c r="AZ76" i="4" s="1"/>
  <c r="BA19" i="4"/>
  <c r="AZ77" i="4" s="1"/>
  <c r="BA20" i="4"/>
  <c r="AZ78" i="4" s="1"/>
  <c r="BA21" i="4"/>
  <c r="AZ79" i="4" s="1"/>
  <c r="BA22" i="4"/>
  <c r="AZ80" i="4" s="1"/>
  <c r="BA23" i="4"/>
  <c r="AZ81" i="4" s="1"/>
  <c r="BA24" i="4"/>
  <c r="AZ82" i="4" s="1"/>
  <c r="BA25" i="4"/>
  <c r="AZ83" i="4" s="1"/>
  <c r="BA26" i="4"/>
  <c r="AZ84" i="4" s="1"/>
  <c r="BA27" i="4"/>
  <c r="AZ85" i="4" s="1"/>
  <c r="BA28" i="4"/>
  <c r="AZ86" i="4" s="1"/>
  <c r="BA29" i="4"/>
  <c r="AZ87" i="4" s="1"/>
  <c r="BA30" i="4"/>
  <c r="AZ88" i="4" s="1"/>
  <c r="BA31" i="4"/>
  <c r="AZ89" i="4" s="1"/>
  <c r="BA32" i="4"/>
  <c r="AZ90" i="4" s="1"/>
  <c r="BA33" i="4"/>
  <c r="AZ91" i="4" s="1"/>
  <c r="BA34" i="4"/>
  <c r="AZ92" i="4" s="1"/>
  <c r="BA35" i="4"/>
  <c r="AZ93" i="4" s="1"/>
  <c r="BA36" i="4"/>
  <c r="AZ94" i="4" s="1"/>
  <c r="BA37" i="4"/>
  <c r="AZ95" i="4" s="1"/>
  <c r="BA38" i="4"/>
  <c r="AZ96" i="4" s="1"/>
  <c r="BA39" i="4"/>
  <c r="AZ97" i="4" s="1"/>
  <c r="BA40" i="4"/>
  <c r="AZ98" i="4" s="1"/>
  <c r="BA41" i="4"/>
  <c r="AZ99" i="4" s="1"/>
  <c r="BA42" i="4"/>
  <c r="AZ100" i="4" s="1"/>
  <c r="BA43" i="4"/>
  <c r="AZ101" i="4" s="1"/>
  <c r="BA44" i="4"/>
  <c r="AZ102" i="4" s="1"/>
  <c r="BA45" i="4"/>
  <c r="AZ103" i="4" s="1"/>
  <c r="BA46" i="4"/>
  <c r="AZ104" i="4" s="1"/>
  <c r="BA47" i="4"/>
  <c r="AZ105" i="4" s="1"/>
  <c r="BA48" i="4"/>
  <c r="AZ106" i="4" s="1"/>
  <c r="BA49" i="4"/>
  <c r="AZ107" i="4" s="1"/>
  <c r="BA50" i="4"/>
  <c r="AZ108" i="4" s="1"/>
  <c r="BA51" i="4"/>
  <c r="AZ109" i="4" s="1"/>
  <c r="AW110" i="4"/>
  <c r="G110" i="4"/>
  <c r="C110" i="4"/>
  <c r="AO110" i="4"/>
  <c r="AT110" i="4"/>
  <c r="BD5" i="6" l="1"/>
  <c r="BC63" i="6" s="1"/>
  <c r="BD6" i="6"/>
  <c r="BC64" i="6" s="1"/>
  <c r="BD7" i="6"/>
  <c r="BC65" i="6" s="1"/>
  <c r="BD8" i="6"/>
  <c r="BC66" i="6" s="1"/>
  <c r="BD9" i="6"/>
  <c r="BC67" i="6" s="1"/>
  <c r="BD10" i="6"/>
  <c r="BC68" i="6" s="1"/>
  <c r="BD11" i="6"/>
  <c r="BC69" i="6" s="1"/>
  <c r="BD12" i="6"/>
  <c r="BC70" i="6" s="1"/>
  <c r="BD13" i="6"/>
  <c r="BC71" i="6" s="1"/>
  <c r="BD14" i="6"/>
  <c r="BC72" i="6" s="1"/>
  <c r="BD15" i="6"/>
  <c r="BC73" i="6" s="1"/>
  <c r="BD16" i="6"/>
  <c r="BC74" i="6" s="1"/>
  <c r="BD17" i="6"/>
  <c r="BC75" i="6" s="1"/>
  <c r="BD18" i="6"/>
  <c r="BC76" i="6" s="1"/>
  <c r="BD19" i="6"/>
  <c r="BC77" i="6" s="1"/>
  <c r="BD20" i="6"/>
  <c r="BC78" i="6" s="1"/>
  <c r="BD21" i="6"/>
  <c r="BC79" i="6" s="1"/>
  <c r="BD22" i="6"/>
  <c r="BC80" i="6" s="1"/>
  <c r="BD23" i="6"/>
  <c r="BC81" i="6" s="1"/>
  <c r="BD24" i="6"/>
  <c r="BC82" i="6" s="1"/>
  <c r="BD25" i="6"/>
  <c r="BC83" i="6" s="1"/>
  <c r="BD26" i="6"/>
  <c r="BC84" i="6" s="1"/>
  <c r="BD27" i="6"/>
  <c r="BC85" i="6" s="1"/>
  <c r="BD28" i="6"/>
  <c r="BC86" i="6" s="1"/>
  <c r="BD29" i="6"/>
  <c r="BC87" i="6" s="1"/>
  <c r="AE125" i="6"/>
  <c r="AE124" i="6"/>
  <c r="AE123" i="6"/>
  <c r="BD30" i="6"/>
  <c r="BC88" i="6" s="1"/>
  <c r="AD125" i="6"/>
  <c r="BD31" i="6"/>
  <c r="BC89" i="6" s="1"/>
  <c r="AD124" i="6"/>
  <c r="AD123" i="6"/>
  <c r="AF125" i="6"/>
  <c r="AF123" i="6"/>
  <c r="AF124" i="6"/>
  <c r="AG125" i="6"/>
  <c r="AC123" i="6"/>
  <c r="AG123" i="6"/>
  <c r="AG124" i="6"/>
  <c r="AC125" i="6"/>
  <c r="BD32" i="6"/>
  <c r="BC90" i="6" s="1"/>
  <c r="AC124" i="6"/>
  <c r="AH124" i="6"/>
  <c r="AB125" i="6"/>
  <c r="AH123" i="6"/>
  <c r="AH125" i="6"/>
  <c r="AB124" i="6"/>
  <c r="AB123" i="6"/>
  <c r="BD33" i="6"/>
  <c r="BC91" i="6" s="1"/>
  <c r="AI125" i="6"/>
  <c r="AI124" i="6"/>
  <c r="AA125" i="6"/>
  <c r="AA124" i="6"/>
  <c r="AA123" i="6"/>
  <c r="BD34" i="6"/>
  <c r="BC92" i="6" s="1"/>
  <c r="AI123" i="6"/>
  <c r="AJ124" i="6"/>
  <c r="AJ123" i="6"/>
  <c r="BD35" i="6"/>
  <c r="BC93" i="6" s="1"/>
  <c r="Z125" i="6"/>
  <c r="Z124" i="6"/>
  <c r="Z123" i="6"/>
  <c r="AJ125" i="6"/>
  <c r="BD36" i="6"/>
  <c r="BC94" i="6" s="1"/>
  <c r="AK124" i="6"/>
  <c r="AK125" i="6"/>
  <c r="Y125" i="6"/>
  <c r="Y124" i="6"/>
  <c r="Y123" i="6"/>
  <c r="AK123" i="6"/>
  <c r="AL125" i="6"/>
  <c r="X123" i="6"/>
  <c r="AL123" i="6"/>
  <c r="X125" i="6"/>
  <c r="BD37" i="6"/>
  <c r="BC95" i="6" s="1"/>
  <c r="AL124" i="6"/>
  <c r="X124" i="6"/>
  <c r="AM125" i="6"/>
  <c r="W125" i="6"/>
  <c r="W124" i="6"/>
  <c r="AM124" i="6"/>
  <c r="W123" i="6"/>
  <c r="AM123" i="6"/>
  <c r="BD38" i="6"/>
  <c r="BC96" i="6" s="1"/>
  <c r="V123" i="6"/>
  <c r="AN125" i="6"/>
  <c r="AN124" i="6"/>
  <c r="BD39" i="6"/>
  <c r="BC97" i="6" s="1"/>
  <c r="AN123" i="6"/>
  <c r="V125" i="6"/>
  <c r="V124" i="6"/>
  <c r="U123" i="6"/>
  <c r="AO124" i="6"/>
  <c r="AO123" i="6"/>
  <c r="AO125" i="6"/>
  <c r="U125" i="6"/>
  <c r="U124" i="6"/>
  <c r="BD40" i="6"/>
  <c r="BC98" i="6" s="1"/>
  <c r="AP125" i="6"/>
  <c r="AP124" i="6"/>
  <c r="T125" i="6"/>
  <c r="T124" i="6"/>
  <c r="BD41" i="6"/>
  <c r="BC99" i="6" s="1"/>
  <c r="T123" i="6"/>
  <c r="AP123" i="6"/>
  <c r="AQ123" i="6"/>
  <c r="S125" i="6"/>
  <c r="S124" i="6"/>
  <c r="BD42" i="6"/>
  <c r="BC100" i="6" s="1"/>
  <c r="S123" i="6"/>
  <c r="AQ125" i="6"/>
  <c r="AQ124" i="6"/>
  <c r="R123" i="6"/>
  <c r="AR123" i="6"/>
  <c r="BD43" i="6"/>
  <c r="BC101" i="6" s="1"/>
  <c r="AR125" i="6"/>
  <c r="R124" i="6"/>
  <c r="AR124" i="6"/>
  <c r="R125" i="6"/>
  <c r="Q124" i="6"/>
  <c r="Q123" i="6"/>
  <c r="AS124" i="6"/>
  <c r="Q125" i="6"/>
  <c r="AS125" i="6"/>
  <c r="AS123" i="6"/>
  <c r="BD44" i="6"/>
  <c r="BC102" i="6" s="1"/>
  <c r="AT125" i="6"/>
  <c r="P125" i="6"/>
  <c r="AT124" i="6"/>
  <c r="AT123" i="6"/>
  <c r="P124" i="6"/>
  <c r="BD45" i="6"/>
  <c r="BC103" i="6" s="1"/>
  <c r="P123" i="6"/>
  <c r="AU124" i="6"/>
  <c r="AU123" i="6"/>
  <c r="AU125" i="6"/>
  <c r="O125" i="6"/>
  <c r="O124" i="6"/>
  <c r="BD46" i="6"/>
  <c r="BC104" i="6" s="1"/>
  <c r="O123" i="6"/>
  <c r="AV123" i="6"/>
  <c r="AV124" i="6"/>
  <c r="BD47" i="6"/>
  <c r="BC105" i="6" s="1"/>
  <c r="AV125" i="6"/>
  <c r="N125" i="6"/>
  <c r="N124" i="6"/>
  <c r="N123" i="6"/>
  <c r="AW123" i="6"/>
  <c r="AW125" i="6"/>
  <c r="M125" i="6"/>
  <c r="M124" i="6"/>
  <c r="M123" i="6"/>
  <c r="BD48" i="6"/>
  <c r="BC106" i="6" s="1"/>
  <c r="AW124" i="6"/>
  <c r="AX124" i="6"/>
  <c r="L125" i="6"/>
  <c r="BD49" i="6"/>
  <c r="BC107" i="6" s="1"/>
  <c r="L124" i="6"/>
  <c r="AX125" i="6"/>
  <c r="L123" i="6"/>
  <c r="AX123" i="6"/>
  <c r="AY125" i="6"/>
  <c r="K124" i="6"/>
  <c r="K123" i="6"/>
  <c r="BD50" i="6"/>
  <c r="BC108" i="6" s="1"/>
  <c r="K125" i="6"/>
  <c r="AY124" i="6"/>
  <c r="AY123" i="6"/>
  <c r="BD51" i="6"/>
  <c r="BC109" i="6" s="1"/>
  <c r="AZ125" i="6"/>
  <c r="AZ124" i="6"/>
  <c r="J125" i="6"/>
  <c r="AZ123" i="6"/>
  <c r="J124" i="6"/>
  <c r="J123" i="6"/>
  <c r="I125" i="6"/>
  <c r="I124" i="6"/>
  <c r="I123" i="6"/>
  <c r="BA124" i="6"/>
  <c r="BD52" i="6"/>
  <c r="BC110" i="6" s="1"/>
  <c r="BA125" i="6"/>
  <c r="BA123" i="6"/>
  <c r="H124" i="6"/>
  <c r="H123" i="6"/>
  <c r="BB125" i="6"/>
  <c r="BD53" i="6"/>
  <c r="BC111" i="6" s="1"/>
  <c r="BB123" i="6"/>
  <c r="BB124" i="6"/>
  <c r="H125" i="6"/>
  <c r="BD54" i="6"/>
  <c r="BC112" i="6" s="1"/>
  <c r="G125" i="6"/>
  <c r="H120" i="4"/>
  <c r="C112" i="6"/>
  <c r="F56" i="8"/>
  <c r="I56" i="8" s="1"/>
  <c r="G56" i="8"/>
  <c r="H56" i="8"/>
  <c r="D57" i="8"/>
  <c r="C57" i="8"/>
  <c r="B58" i="8"/>
  <c r="E58" i="8" s="1"/>
  <c r="H121" i="4"/>
  <c r="F111" i="4"/>
  <c r="F112" i="6"/>
  <c r="F125" i="6"/>
  <c r="F124" i="6"/>
  <c r="F123" i="6"/>
  <c r="AM112" i="6"/>
  <c r="AU112" i="6"/>
  <c r="AY112" i="6"/>
  <c r="AW112" i="6"/>
  <c r="D112" i="6"/>
  <c r="G121" i="6"/>
  <c r="G120" i="6"/>
  <c r="G119" i="6"/>
  <c r="G111" i="4"/>
  <c r="G119" i="4" s="1"/>
  <c r="B58" i="7"/>
  <c r="D58" i="7" s="1"/>
  <c r="F57" i="7"/>
  <c r="C57" i="7"/>
  <c r="E57" i="7" s="1"/>
  <c r="K55" i="6"/>
  <c r="J113" i="6" s="1"/>
  <c r="S55" i="6"/>
  <c r="R113" i="6" s="1"/>
  <c r="AA55" i="6"/>
  <c r="Z113" i="6" s="1"/>
  <c r="AI55" i="6"/>
  <c r="AH113" i="6" s="1"/>
  <c r="AQ55" i="6"/>
  <c r="AY55" i="6"/>
  <c r="D55" i="6"/>
  <c r="L55" i="6"/>
  <c r="K113" i="6" s="1"/>
  <c r="T55" i="6"/>
  <c r="S113" i="6" s="1"/>
  <c r="AB55" i="6"/>
  <c r="AA113" i="6" s="1"/>
  <c r="AJ55" i="6"/>
  <c r="AI113" i="6" s="1"/>
  <c r="AR55" i="6"/>
  <c r="AQ113" i="6" s="1"/>
  <c r="AZ55" i="6"/>
  <c r="AY113" i="6" s="1"/>
  <c r="E55" i="6"/>
  <c r="M55" i="6"/>
  <c r="L113" i="6" s="1"/>
  <c r="U55" i="6"/>
  <c r="T113" i="6" s="1"/>
  <c r="AC55" i="6"/>
  <c r="AB113" i="6" s="1"/>
  <c r="AK55" i="6"/>
  <c r="AJ113" i="6" s="1"/>
  <c r="AS55" i="6"/>
  <c r="BA55" i="6"/>
  <c r="F55" i="6"/>
  <c r="N55" i="6"/>
  <c r="M113" i="6" s="1"/>
  <c r="V55" i="6"/>
  <c r="U113" i="6" s="1"/>
  <c r="AD55" i="6"/>
  <c r="AC113" i="6" s="1"/>
  <c r="AL55" i="6"/>
  <c r="AK113" i="6" s="1"/>
  <c r="AT55" i="6"/>
  <c r="AS113" i="6" s="1"/>
  <c r="BB55" i="6"/>
  <c r="BA113" i="6" s="1"/>
  <c r="H55" i="6"/>
  <c r="G113" i="6" s="1"/>
  <c r="P55" i="6"/>
  <c r="O113" i="6" s="1"/>
  <c r="X55" i="6"/>
  <c r="W113" i="6" s="1"/>
  <c r="AF55" i="6"/>
  <c r="AE113" i="6" s="1"/>
  <c r="AN55" i="6"/>
  <c r="AM113" i="6" s="1"/>
  <c r="AV55" i="6"/>
  <c r="AU113" i="6" s="1"/>
  <c r="BD55" i="6"/>
  <c r="BC113" i="6" s="1"/>
  <c r="I55" i="6"/>
  <c r="H113" i="6" s="1"/>
  <c r="Q55" i="6"/>
  <c r="P113" i="6" s="1"/>
  <c r="Y55" i="6"/>
  <c r="X113" i="6" s="1"/>
  <c r="AG55" i="6"/>
  <c r="AF113" i="6" s="1"/>
  <c r="AO55" i="6"/>
  <c r="AW55" i="6"/>
  <c r="C55" i="6"/>
  <c r="W55" i="6"/>
  <c r="V113" i="6" s="1"/>
  <c r="BC55" i="6"/>
  <c r="Z55" i="6"/>
  <c r="Y113" i="6" s="1"/>
  <c r="AE55" i="6"/>
  <c r="AD113" i="6" s="1"/>
  <c r="O55" i="6"/>
  <c r="N113" i="6" s="1"/>
  <c r="AH55" i="6"/>
  <c r="AG113" i="6" s="1"/>
  <c r="J55" i="6"/>
  <c r="I113" i="6" s="1"/>
  <c r="AU55" i="6"/>
  <c r="AT113" i="6" s="1"/>
  <c r="G55" i="6"/>
  <c r="F113" i="6" s="1"/>
  <c r="AM55" i="6"/>
  <c r="AP55" i="6"/>
  <c r="R55" i="6"/>
  <c r="Q113" i="6" s="1"/>
  <c r="AX55" i="6"/>
  <c r="AW113" i="6" s="1"/>
  <c r="AS112" i="6"/>
  <c r="B56" i="6"/>
  <c r="E111" i="4"/>
  <c r="BD62" i="6"/>
  <c r="AW111" i="4"/>
  <c r="AS111" i="4"/>
  <c r="G121" i="4"/>
  <c r="BC4" i="4"/>
  <c r="BB62" i="4"/>
  <c r="BB5" i="4"/>
  <c r="BA63" i="4" s="1"/>
  <c r="BB6" i="4"/>
  <c r="BA64" i="4" s="1"/>
  <c r="BB7" i="4"/>
  <c r="BA65" i="4" s="1"/>
  <c r="BB8" i="4"/>
  <c r="BA66" i="4" s="1"/>
  <c r="BB9" i="4"/>
  <c r="BA67" i="4" s="1"/>
  <c r="BB10" i="4"/>
  <c r="BA68" i="4" s="1"/>
  <c r="BB11" i="4"/>
  <c r="BA69" i="4" s="1"/>
  <c r="BB12" i="4"/>
  <c r="BA70" i="4" s="1"/>
  <c r="BB13" i="4"/>
  <c r="BA71" i="4" s="1"/>
  <c r="BB14" i="4"/>
  <c r="BA72" i="4" s="1"/>
  <c r="BB15" i="4"/>
  <c r="BA73" i="4" s="1"/>
  <c r="BB16" i="4"/>
  <c r="BA74" i="4" s="1"/>
  <c r="BB17" i="4"/>
  <c r="BA75" i="4" s="1"/>
  <c r="BB18" i="4"/>
  <c r="BA76" i="4" s="1"/>
  <c r="BB19" i="4"/>
  <c r="BA77" i="4" s="1"/>
  <c r="BB20" i="4"/>
  <c r="BA78" i="4" s="1"/>
  <c r="BB21" i="4"/>
  <c r="BA79" i="4" s="1"/>
  <c r="BB22" i="4"/>
  <c r="BA80" i="4" s="1"/>
  <c r="BB23" i="4"/>
  <c r="BA81" i="4" s="1"/>
  <c r="BB24" i="4"/>
  <c r="BA82" i="4" s="1"/>
  <c r="BB25" i="4"/>
  <c r="BA83" i="4" s="1"/>
  <c r="BB26" i="4"/>
  <c r="BA84" i="4" s="1"/>
  <c r="BB27" i="4"/>
  <c r="BA85" i="4" s="1"/>
  <c r="BB28" i="4"/>
  <c r="BA86" i="4" s="1"/>
  <c r="BB29" i="4"/>
  <c r="BA87" i="4" s="1"/>
  <c r="BB30" i="4"/>
  <c r="BA88" i="4" s="1"/>
  <c r="BB31" i="4"/>
  <c r="BA89" i="4" s="1"/>
  <c r="BB32" i="4"/>
  <c r="BA90" i="4" s="1"/>
  <c r="BB33" i="4"/>
  <c r="BA91" i="4" s="1"/>
  <c r="BB34" i="4"/>
  <c r="BA92" i="4" s="1"/>
  <c r="BB35" i="4"/>
  <c r="BA93" i="4" s="1"/>
  <c r="BB36" i="4"/>
  <c r="BA94" i="4" s="1"/>
  <c r="BB37" i="4"/>
  <c r="BA95" i="4" s="1"/>
  <c r="BB38" i="4"/>
  <c r="BA96" i="4" s="1"/>
  <c r="BB39" i="4"/>
  <c r="BA97" i="4" s="1"/>
  <c r="BB40" i="4"/>
  <c r="BA98" i="4" s="1"/>
  <c r="BB41" i="4"/>
  <c r="BA99" i="4" s="1"/>
  <c r="BB42" i="4"/>
  <c r="BA100" i="4" s="1"/>
  <c r="BB43" i="4"/>
  <c r="BA101" i="4" s="1"/>
  <c r="BB44" i="4"/>
  <c r="BA102" i="4" s="1"/>
  <c r="BB45" i="4"/>
  <c r="BA103" i="4" s="1"/>
  <c r="BB46" i="4"/>
  <c r="BA104" i="4" s="1"/>
  <c r="BB47" i="4"/>
  <c r="BA105" i="4" s="1"/>
  <c r="BB48" i="4"/>
  <c r="BA106" i="4" s="1"/>
  <c r="BB49" i="4"/>
  <c r="BA107" i="4" s="1"/>
  <c r="BB50" i="4"/>
  <c r="BA108" i="4" s="1"/>
  <c r="BB51" i="4"/>
  <c r="BA109" i="4" s="1"/>
  <c r="BB52" i="4"/>
  <c r="BA110" i="4" s="1"/>
  <c r="AT111" i="4"/>
  <c r="AN111" i="4"/>
  <c r="D111" i="4"/>
  <c r="C111" i="4"/>
  <c r="G54" i="4"/>
  <c r="O54" i="4"/>
  <c r="N112" i="4" s="1"/>
  <c r="W54" i="4"/>
  <c r="V112" i="4" s="1"/>
  <c r="AE54" i="4"/>
  <c r="AD112" i="4" s="1"/>
  <c r="AM54" i="4"/>
  <c r="AL112" i="4" s="1"/>
  <c r="AU54" i="4"/>
  <c r="BC54" i="4"/>
  <c r="BB112" i="4" s="1"/>
  <c r="H54" i="4"/>
  <c r="G112" i="4" s="1"/>
  <c r="P54" i="4"/>
  <c r="O112" i="4" s="1"/>
  <c r="X54" i="4"/>
  <c r="W112" i="4" s="1"/>
  <c r="AF54" i="4"/>
  <c r="AE112" i="4" s="1"/>
  <c r="AN54" i="4"/>
  <c r="AV54" i="4"/>
  <c r="AU112" i="4" s="1"/>
  <c r="I54" i="4"/>
  <c r="H112" i="4" s="1"/>
  <c r="Q54" i="4"/>
  <c r="P112" i="4" s="1"/>
  <c r="Y54" i="4"/>
  <c r="X112" i="4" s="1"/>
  <c r="AG54" i="4"/>
  <c r="AF112" i="4" s="1"/>
  <c r="AO54" i="4"/>
  <c r="AN112" i="4" s="1"/>
  <c r="AW54" i="4"/>
  <c r="J54" i="4"/>
  <c r="I112" i="4" s="1"/>
  <c r="R54" i="4"/>
  <c r="Q112" i="4" s="1"/>
  <c r="Z54" i="4"/>
  <c r="Y112" i="4" s="1"/>
  <c r="AH54" i="4"/>
  <c r="AG112" i="4" s="1"/>
  <c r="AP54" i="4"/>
  <c r="AX54" i="4"/>
  <c r="K54" i="4"/>
  <c r="J112" i="4" s="1"/>
  <c r="S54" i="4"/>
  <c r="R112" i="4" s="1"/>
  <c r="AA54" i="4"/>
  <c r="Z112" i="4" s="1"/>
  <c r="AI54" i="4"/>
  <c r="AH112" i="4" s="1"/>
  <c r="AQ54" i="4"/>
  <c r="AP112" i="4" s="1"/>
  <c r="AY54" i="4"/>
  <c r="AX112" i="4" s="1"/>
  <c r="D54" i="4"/>
  <c r="L54" i="4"/>
  <c r="K112" i="4" s="1"/>
  <c r="T54" i="4"/>
  <c r="S112" i="4" s="1"/>
  <c r="AB54" i="4"/>
  <c r="AA112" i="4" s="1"/>
  <c r="AJ54" i="4"/>
  <c r="AI112" i="4" s="1"/>
  <c r="AR54" i="4"/>
  <c r="AQ112" i="4" s="1"/>
  <c r="AZ54" i="4"/>
  <c r="AC54" i="4"/>
  <c r="AB112" i="4" s="1"/>
  <c r="C54" i="4"/>
  <c r="AD54" i="4"/>
  <c r="AC112" i="4" s="1"/>
  <c r="E54" i="4"/>
  <c r="AK54" i="4"/>
  <c r="AJ112" i="4" s="1"/>
  <c r="F54" i="4"/>
  <c r="AL54" i="4"/>
  <c r="AK112" i="4" s="1"/>
  <c r="M54" i="4"/>
  <c r="L112" i="4" s="1"/>
  <c r="AS54" i="4"/>
  <c r="N54" i="4"/>
  <c r="M112" i="4" s="1"/>
  <c r="AT54" i="4"/>
  <c r="U54" i="4"/>
  <c r="T112" i="4" s="1"/>
  <c r="V54" i="4"/>
  <c r="U112" i="4" s="1"/>
  <c r="BA54" i="4"/>
  <c r="BB54" i="4"/>
  <c r="BA112" i="4" s="1"/>
  <c r="B55" i="4"/>
  <c r="AP111" i="4"/>
  <c r="AQ111" i="4"/>
  <c r="S127" i="6" l="1"/>
  <c r="Z127" i="6"/>
  <c r="AA127" i="6"/>
  <c r="AG127" i="6"/>
  <c r="Y127" i="6"/>
  <c r="AF127" i="6"/>
  <c r="H127" i="6"/>
  <c r="L127" i="6"/>
  <c r="M127" i="6"/>
  <c r="T127" i="6"/>
  <c r="X127" i="6"/>
  <c r="AI127" i="6"/>
  <c r="AB127" i="6"/>
  <c r="AD127" i="6"/>
  <c r="J127" i="6"/>
  <c r="BC125" i="6"/>
  <c r="P127" i="6"/>
  <c r="V127" i="6"/>
  <c r="AH127" i="6"/>
  <c r="AC127" i="6"/>
  <c r="K127" i="6"/>
  <c r="O127" i="6"/>
  <c r="U127" i="6"/>
  <c r="N127" i="6"/>
  <c r="AE127" i="6"/>
  <c r="I127" i="6"/>
  <c r="W127" i="6"/>
  <c r="BC123" i="6"/>
  <c r="BC124" i="6"/>
  <c r="Q127" i="6"/>
  <c r="R127" i="6"/>
  <c r="G120" i="4"/>
  <c r="G57" i="8"/>
  <c r="F57" i="8"/>
  <c r="I57" i="8" s="1"/>
  <c r="H57" i="8"/>
  <c r="D58" i="8"/>
  <c r="C58" i="8"/>
  <c r="B59" i="8"/>
  <c r="E59" i="8" s="1"/>
  <c r="G127" i="6"/>
  <c r="F56" i="6"/>
  <c r="E114" i="6" s="1"/>
  <c r="N56" i="6"/>
  <c r="M114" i="6" s="1"/>
  <c r="V56" i="6"/>
  <c r="U114" i="6" s="1"/>
  <c r="AD56" i="6"/>
  <c r="AC114" i="6" s="1"/>
  <c r="AL56" i="6"/>
  <c r="AT56" i="6"/>
  <c r="BB56" i="6"/>
  <c r="BA114" i="6" s="1"/>
  <c r="G56" i="6"/>
  <c r="F114" i="6" s="1"/>
  <c r="O56" i="6"/>
  <c r="N114" i="6" s="1"/>
  <c r="W56" i="6"/>
  <c r="V114" i="6" s="1"/>
  <c r="AE56" i="6"/>
  <c r="AD114" i="6" s="1"/>
  <c r="AM56" i="6"/>
  <c r="AL114" i="6" s="1"/>
  <c r="AU56" i="6"/>
  <c r="AT114" i="6" s="1"/>
  <c r="BC56" i="6"/>
  <c r="BB114" i="6" s="1"/>
  <c r="H56" i="6"/>
  <c r="G114" i="6" s="1"/>
  <c r="P56" i="6"/>
  <c r="O114" i="6" s="1"/>
  <c r="X56" i="6"/>
  <c r="W114" i="6" s="1"/>
  <c r="AF56" i="6"/>
  <c r="AE114" i="6" s="1"/>
  <c r="AN56" i="6"/>
  <c r="AM114" i="6" s="1"/>
  <c r="AV56" i="6"/>
  <c r="AU114" i="6" s="1"/>
  <c r="BD56" i="6"/>
  <c r="BC114" i="6" s="1"/>
  <c r="I56" i="6"/>
  <c r="H114" i="6" s="1"/>
  <c r="Q56" i="6"/>
  <c r="P114" i="6" s="1"/>
  <c r="Y56" i="6"/>
  <c r="X114" i="6" s="1"/>
  <c r="AG56" i="6"/>
  <c r="AF114" i="6" s="1"/>
  <c r="AO56" i="6"/>
  <c r="AN114" i="6" s="1"/>
  <c r="AW56" i="6"/>
  <c r="AV114" i="6" s="1"/>
  <c r="K56" i="6"/>
  <c r="J114" i="6" s="1"/>
  <c r="S56" i="6"/>
  <c r="R114" i="6" s="1"/>
  <c r="AA56" i="6"/>
  <c r="Z114" i="6" s="1"/>
  <c r="AI56" i="6"/>
  <c r="AH114" i="6" s="1"/>
  <c r="AQ56" i="6"/>
  <c r="AP114" i="6" s="1"/>
  <c r="AY56" i="6"/>
  <c r="AX114" i="6" s="1"/>
  <c r="D56" i="6"/>
  <c r="L56" i="6"/>
  <c r="K114" i="6" s="1"/>
  <c r="T56" i="6"/>
  <c r="S114" i="6" s="1"/>
  <c r="AB56" i="6"/>
  <c r="AA114" i="6" s="1"/>
  <c r="AJ56" i="6"/>
  <c r="AI114" i="6" s="1"/>
  <c r="AR56" i="6"/>
  <c r="AZ56" i="6"/>
  <c r="AY114" i="6" s="1"/>
  <c r="AH56" i="6"/>
  <c r="AG114" i="6" s="1"/>
  <c r="J56" i="6"/>
  <c r="I114" i="6" s="1"/>
  <c r="U56" i="6"/>
  <c r="T114" i="6" s="1"/>
  <c r="E56" i="6"/>
  <c r="AK56" i="6"/>
  <c r="AJ114" i="6" s="1"/>
  <c r="AP56" i="6"/>
  <c r="AO114" i="6" s="1"/>
  <c r="M56" i="6"/>
  <c r="L114" i="6" s="1"/>
  <c r="AS56" i="6"/>
  <c r="BA56" i="6"/>
  <c r="AZ114" i="6" s="1"/>
  <c r="C56" i="6"/>
  <c r="R56" i="6"/>
  <c r="Q114" i="6" s="1"/>
  <c r="AX56" i="6"/>
  <c r="Z56" i="6"/>
  <c r="Y114" i="6" s="1"/>
  <c r="AC56" i="6"/>
  <c r="AB114" i="6" s="1"/>
  <c r="AV113" i="6"/>
  <c r="C113" i="6"/>
  <c r="D113" i="6"/>
  <c r="AX113" i="6"/>
  <c r="E113" i="6"/>
  <c r="E125" i="6"/>
  <c r="E124" i="6"/>
  <c r="E123" i="6"/>
  <c r="AP113" i="6"/>
  <c r="C58" i="7"/>
  <c r="B59" i="7"/>
  <c r="D59" i="7" s="1"/>
  <c r="F58" i="7"/>
  <c r="F121" i="6"/>
  <c r="F120" i="6"/>
  <c r="F119" i="6"/>
  <c r="AO113" i="6"/>
  <c r="AZ113" i="6"/>
  <c r="AN113" i="6"/>
  <c r="AL113" i="6"/>
  <c r="BB113" i="6"/>
  <c r="AR113" i="6"/>
  <c r="B57" i="6"/>
  <c r="E112" i="4"/>
  <c r="AV112" i="4"/>
  <c r="AM112" i="4"/>
  <c r="D112" i="4"/>
  <c r="AZ112" i="4"/>
  <c r="AS112" i="4"/>
  <c r="BD4" i="4"/>
  <c r="BC5" i="4"/>
  <c r="BB63" i="4" s="1"/>
  <c r="BC6" i="4"/>
  <c r="BB64" i="4" s="1"/>
  <c r="BC7" i="4"/>
  <c r="BB65" i="4" s="1"/>
  <c r="BC8" i="4"/>
  <c r="BB66" i="4" s="1"/>
  <c r="BC9" i="4"/>
  <c r="BB67" i="4" s="1"/>
  <c r="BC10" i="4"/>
  <c r="BB68" i="4" s="1"/>
  <c r="BC11" i="4"/>
  <c r="BB69" i="4" s="1"/>
  <c r="BC12" i="4"/>
  <c r="BB70" i="4" s="1"/>
  <c r="BC13" i="4"/>
  <c r="BB71" i="4" s="1"/>
  <c r="BC14" i="4"/>
  <c r="BB72" i="4" s="1"/>
  <c r="BC15" i="4"/>
  <c r="BB73" i="4" s="1"/>
  <c r="BC16" i="4"/>
  <c r="BB74" i="4" s="1"/>
  <c r="BC17" i="4"/>
  <c r="BB75" i="4" s="1"/>
  <c r="BC18" i="4"/>
  <c r="BB76" i="4" s="1"/>
  <c r="BC19" i="4"/>
  <c r="BB77" i="4" s="1"/>
  <c r="BC20" i="4"/>
  <c r="BB78" i="4" s="1"/>
  <c r="BC21" i="4"/>
  <c r="BB79" i="4" s="1"/>
  <c r="BC22" i="4"/>
  <c r="BB80" i="4" s="1"/>
  <c r="BC23" i="4"/>
  <c r="BB81" i="4" s="1"/>
  <c r="BC24" i="4"/>
  <c r="BB82" i="4" s="1"/>
  <c r="BC25" i="4"/>
  <c r="BB83" i="4" s="1"/>
  <c r="BC26" i="4"/>
  <c r="BB84" i="4" s="1"/>
  <c r="BC27" i="4"/>
  <c r="BB85" i="4" s="1"/>
  <c r="BC28" i="4"/>
  <c r="BB86" i="4" s="1"/>
  <c r="BC29" i="4"/>
  <c r="BB87" i="4" s="1"/>
  <c r="BC30" i="4"/>
  <c r="BB88" i="4" s="1"/>
  <c r="BC31" i="4"/>
  <c r="BB89" i="4" s="1"/>
  <c r="BC32" i="4"/>
  <c r="BB90" i="4" s="1"/>
  <c r="BC33" i="4"/>
  <c r="BB91" i="4" s="1"/>
  <c r="BC34" i="4"/>
  <c r="BB92" i="4" s="1"/>
  <c r="BC35" i="4"/>
  <c r="BB93" i="4" s="1"/>
  <c r="BC36" i="4"/>
  <c r="BB94" i="4" s="1"/>
  <c r="BC37" i="4"/>
  <c r="BB95" i="4" s="1"/>
  <c r="BC38" i="4"/>
  <c r="BB96" i="4" s="1"/>
  <c r="BC39" i="4"/>
  <c r="BB97" i="4" s="1"/>
  <c r="BC40" i="4"/>
  <c r="BB98" i="4" s="1"/>
  <c r="BC41" i="4"/>
  <c r="BB99" i="4" s="1"/>
  <c r="BC42" i="4"/>
  <c r="BB100" i="4" s="1"/>
  <c r="BC43" i="4"/>
  <c r="BB101" i="4" s="1"/>
  <c r="BC44" i="4"/>
  <c r="BB102" i="4" s="1"/>
  <c r="BC45" i="4"/>
  <c r="BB103" i="4" s="1"/>
  <c r="BC46" i="4"/>
  <c r="BB104" i="4" s="1"/>
  <c r="BC47" i="4"/>
  <c r="BB105" i="4" s="1"/>
  <c r="BC48" i="4"/>
  <c r="BB106" i="4" s="1"/>
  <c r="BC49" i="4"/>
  <c r="BB107" i="4" s="1"/>
  <c r="BC50" i="4"/>
  <c r="BB108" i="4" s="1"/>
  <c r="BC51" i="4"/>
  <c r="BB109" i="4" s="1"/>
  <c r="BC52" i="4"/>
  <c r="BB110" i="4" s="1"/>
  <c r="BC53" i="4"/>
  <c r="BB111" i="4" s="1"/>
  <c r="F112" i="4"/>
  <c r="AR112" i="4"/>
  <c r="J55" i="4"/>
  <c r="I113" i="4" s="1"/>
  <c r="R55" i="4"/>
  <c r="Q113" i="4" s="1"/>
  <c r="Z55" i="4"/>
  <c r="Y113" i="4" s="1"/>
  <c r="AH55" i="4"/>
  <c r="AG113" i="4" s="1"/>
  <c r="AP55" i="4"/>
  <c r="AO113" i="4" s="1"/>
  <c r="AX55" i="4"/>
  <c r="AW113" i="4" s="1"/>
  <c r="K55" i="4"/>
  <c r="J113" i="4" s="1"/>
  <c r="S55" i="4"/>
  <c r="R113" i="4" s="1"/>
  <c r="AA55" i="4"/>
  <c r="Z113" i="4" s="1"/>
  <c r="AI55" i="4"/>
  <c r="AH113" i="4" s="1"/>
  <c r="AQ55" i="4"/>
  <c r="AY55" i="4"/>
  <c r="D55" i="4"/>
  <c r="L55" i="4"/>
  <c r="K113" i="4" s="1"/>
  <c r="T55" i="4"/>
  <c r="S113" i="4" s="1"/>
  <c r="AB55" i="4"/>
  <c r="AA113" i="4" s="1"/>
  <c r="AJ55" i="4"/>
  <c r="AI113" i="4" s="1"/>
  <c r="AR55" i="4"/>
  <c r="AZ55" i="4"/>
  <c r="E55" i="4"/>
  <c r="M55" i="4"/>
  <c r="L113" i="4" s="1"/>
  <c r="U55" i="4"/>
  <c r="T113" i="4" s="1"/>
  <c r="AC55" i="4"/>
  <c r="AB113" i="4" s="1"/>
  <c r="AK55" i="4"/>
  <c r="AJ113" i="4" s="1"/>
  <c r="AS55" i="4"/>
  <c r="BA55" i="4"/>
  <c r="AZ113" i="4" s="1"/>
  <c r="F55" i="4"/>
  <c r="N55" i="4"/>
  <c r="M113" i="4" s="1"/>
  <c r="V55" i="4"/>
  <c r="U113" i="4" s="1"/>
  <c r="AD55" i="4"/>
  <c r="AC113" i="4" s="1"/>
  <c r="AL55" i="4"/>
  <c r="AK113" i="4" s="1"/>
  <c r="AT55" i="4"/>
  <c r="AS113" i="4" s="1"/>
  <c r="BB55" i="4"/>
  <c r="BA113" i="4" s="1"/>
  <c r="G55" i="4"/>
  <c r="F113" i="4" s="1"/>
  <c r="O55" i="4"/>
  <c r="N113" i="4" s="1"/>
  <c r="W55" i="4"/>
  <c r="V113" i="4" s="1"/>
  <c r="AE55" i="4"/>
  <c r="AD113" i="4" s="1"/>
  <c r="AM55" i="4"/>
  <c r="AU55" i="4"/>
  <c r="BC55" i="4"/>
  <c r="BB113" i="4" s="1"/>
  <c r="H55" i="4"/>
  <c r="G113" i="4" s="1"/>
  <c r="AN55" i="4"/>
  <c r="AM113" i="4" s="1"/>
  <c r="I55" i="4"/>
  <c r="H113" i="4" s="1"/>
  <c r="AO55" i="4"/>
  <c r="C55" i="4"/>
  <c r="P55" i="4"/>
  <c r="O113" i="4" s="1"/>
  <c r="AV55" i="4"/>
  <c r="AU113" i="4" s="1"/>
  <c r="Q55" i="4"/>
  <c r="P113" i="4" s="1"/>
  <c r="AW55" i="4"/>
  <c r="AV113" i="4" s="1"/>
  <c r="X55" i="4"/>
  <c r="W113" i="4" s="1"/>
  <c r="Y55" i="4"/>
  <c r="X113" i="4" s="1"/>
  <c r="AF55" i="4"/>
  <c r="AE113" i="4" s="1"/>
  <c r="AG55" i="4"/>
  <c r="AF113" i="4" s="1"/>
  <c r="B56" i="4"/>
  <c r="AY112" i="4"/>
  <c r="AW112" i="4"/>
  <c r="C112" i="4"/>
  <c r="AO112" i="4"/>
  <c r="AT112" i="4"/>
  <c r="F58" i="8" l="1"/>
  <c r="I58" i="8" s="1"/>
  <c r="G58" i="8"/>
  <c r="H58" i="8"/>
  <c r="D59" i="8"/>
  <c r="C59" i="8"/>
  <c r="B60" i="8"/>
  <c r="E60" i="8" s="1"/>
  <c r="AR114" i="6"/>
  <c r="I57" i="6"/>
  <c r="H115" i="6" s="1"/>
  <c r="Q57" i="6"/>
  <c r="P115" i="6" s="1"/>
  <c r="Y57" i="6"/>
  <c r="X115" i="6" s="1"/>
  <c r="AG57" i="6"/>
  <c r="AF115" i="6" s="1"/>
  <c r="AO57" i="6"/>
  <c r="AW57" i="6"/>
  <c r="C57" i="6"/>
  <c r="Z57" i="6"/>
  <c r="Y115" i="6" s="1"/>
  <c r="J57" i="6"/>
  <c r="I115" i="6" s="1"/>
  <c r="R57" i="6"/>
  <c r="Q115" i="6" s="1"/>
  <c r="AH57" i="6"/>
  <c r="AG115" i="6" s="1"/>
  <c r="AP57" i="6"/>
  <c r="AX57" i="6"/>
  <c r="AW115" i="6" s="1"/>
  <c r="K57" i="6"/>
  <c r="J115" i="6" s="1"/>
  <c r="S57" i="6"/>
  <c r="R115" i="6" s="1"/>
  <c r="AA57" i="6"/>
  <c r="Z115" i="6" s="1"/>
  <c r="AI57" i="6"/>
  <c r="AH115" i="6" s="1"/>
  <c r="AQ57" i="6"/>
  <c r="AY57" i="6"/>
  <c r="D57" i="6"/>
  <c r="L57" i="6"/>
  <c r="K115" i="6" s="1"/>
  <c r="T57" i="6"/>
  <c r="S115" i="6" s="1"/>
  <c r="AB57" i="6"/>
  <c r="AA115" i="6" s="1"/>
  <c r="AJ57" i="6"/>
  <c r="AI115" i="6" s="1"/>
  <c r="AR57" i="6"/>
  <c r="AQ115" i="6" s="1"/>
  <c r="AZ57" i="6"/>
  <c r="F57" i="6"/>
  <c r="E115" i="6" s="1"/>
  <c r="N57" i="6"/>
  <c r="M115" i="6" s="1"/>
  <c r="V57" i="6"/>
  <c r="U115" i="6" s="1"/>
  <c r="AD57" i="6"/>
  <c r="AC115" i="6" s="1"/>
  <c r="AL57" i="6"/>
  <c r="AK115" i="6" s="1"/>
  <c r="AT57" i="6"/>
  <c r="AS115" i="6" s="1"/>
  <c r="BB57" i="6"/>
  <c r="G57" i="6"/>
  <c r="F115" i="6" s="1"/>
  <c r="O57" i="6"/>
  <c r="N115" i="6" s="1"/>
  <c r="W57" i="6"/>
  <c r="V115" i="6" s="1"/>
  <c r="AE57" i="6"/>
  <c r="AD115" i="6" s="1"/>
  <c r="AM57" i="6"/>
  <c r="AU57" i="6"/>
  <c r="BC57" i="6"/>
  <c r="M57" i="6"/>
  <c r="L115" i="6" s="1"/>
  <c r="AS57" i="6"/>
  <c r="U57" i="6"/>
  <c r="T115" i="6" s="1"/>
  <c r="AK57" i="6"/>
  <c r="P57" i="6"/>
  <c r="O115" i="6" s="1"/>
  <c r="AV57" i="6"/>
  <c r="BA57" i="6"/>
  <c r="X57" i="6"/>
  <c r="W115" i="6" s="1"/>
  <c r="BD57" i="6"/>
  <c r="BC115" i="6" s="1"/>
  <c r="AC57" i="6"/>
  <c r="AB115" i="6" s="1"/>
  <c r="AF57" i="6"/>
  <c r="AE115" i="6" s="1"/>
  <c r="H57" i="6"/>
  <c r="G115" i="6" s="1"/>
  <c r="AN57" i="6"/>
  <c r="E57" i="6"/>
  <c r="D115" i="6" s="1"/>
  <c r="F127" i="6"/>
  <c r="AQ114" i="6"/>
  <c r="AS114" i="6"/>
  <c r="AK114" i="6"/>
  <c r="D114" i="6"/>
  <c r="D125" i="6"/>
  <c r="D124" i="6"/>
  <c r="D123" i="6"/>
  <c r="AW114" i="6"/>
  <c r="B60" i="7"/>
  <c r="D60" i="7" s="1"/>
  <c r="D62" i="7" s="1"/>
  <c r="F59" i="7"/>
  <c r="C59" i="7"/>
  <c r="E59" i="7" s="1"/>
  <c r="E121" i="6"/>
  <c r="E120" i="6"/>
  <c r="E119" i="6"/>
  <c r="C114" i="6"/>
  <c r="E58" i="7"/>
  <c r="E113" i="4"/>
  <c r="E121" i="4" s="1"/>
  <c r="B58" i="6"/>
  <c r="AL113" i="4"/>
  <c r="F121" i="4"/>
  <c r="F120" i="4"/>
  <c r="F119" i="4"/>
  <c r="D113" i="4"/>
  <c r="AX113" i="4"/>
  <c r="C113" i="4"/>
  <c r="AN113" i="4"/>
  <c r="BD55" i="4"/>
  <c r="BC113" i="4" s="1"/>
  <c r="AY113" i="4"/>
  <c r="AP113" i="4"/>
  <c r="AR113" i="4"/>
  <c r="BC62" i="4"/>
  <c r="BD62" i="4"/>
  <c r="E125" i="4"/>
  <c r="E123" i="4"/>
  <c r="E124" i="4"/>
  <c r="BD5" i="4"/>
  <c r="BC124" i="4" s="1"/>
  <c r="F123" i="4"/>
  <c r="F124" i="4"/>
  <c r="BD6" i="4"/>
  <c r="BC64" i="4" s="1"/>
  <c r="F125" i="4"/>
  <c r="G124" i="4"/>
  <c r="G123" i="4"/>
  <c r="G125" i="4"/>
  <c r="BD7" i="4"/>
  <c r="BC65" i="4" s="1"/>
  <c r="H125" i="4"/>
  <c r="BD8" i="4"/>
  <c r="BC66" i="4" s="1"/>
  <c r="H123" i="4"/>
  <c r="H124" i="4"/>
  <c r="BD9" i="4"/>
  <c r="BC67" i="4" s="1"/>
  <c r="I125" i="4"/>
  <c r="I124" i="4"/>
  <c r="I123" i="4"/>
  <c r="J124" i="4"/>
  <c r="BD10" i="4"/>
  <c r="BC68" i="4" s="1"/>
  <c r="J125" i="4"/>
  <c r="J123" i="4"/>
  <c r="K124" i="4"/>
  <c r="K123" i="4"/>
  <c r="BD11" i="4"/>
  <c r="BC69" i="4" s="1"/>
  <c r="K125" i="4"/>
  <c r="L123" i="4"/>
  <c r="L124" i="4"/>
  <c r="L125" i="4"/>
  <c r="BD12" i="4"/>
  <c r="BC70" i="4" s="1"/>
  <c r="BD13" i="4"/>
  <c r="BC71" i="4" s="1"/>
  <c r="M125" i="4"/>
  <c r="M124" i="4"/>
  <c r="M123" i="4"/>
  <c r="BD14" i="4"/>
  <c r="BC72" i="4" s="1"/>
  <c r="N123" i="4"/>
  <c r="N125" i="4"/>
  <c r="N124" i="4"/>
  <c r="O124" i="4"/>
  <c r="BD15" i="4"/>
  <c r="BC73" i="4" s="1"/>
  <c r="O123" i="4"/>
  <c r="O125" i="4"/>
  <c r="BD16" i="4"/>
  <c r="BC74" i="4" s="1"/>
  <c r="P125" i="4"/>
  <c r="P123" i="4"/>
  <c r="P124" i="4"/>
  <c r="Q123" i="4"/>
  <c r="Q125" i="4"/>
  <c r="BD17" i="4"/>
  <c r="BC75" i="4" s="1"/>
  <c r="Q124" i="4"/>
  <c r="BD18" i="4"/>
  <c r="BC76" i="4" s="1"/>
  <c r="R124" i="4"/>
  <c r="R125" i="4"/>
  <c r="R123" i="4"/>
  <c r="S123" i="4"/>
  <c r="BD19" i="4"/>
  <c r="BC77" i="4" s="1"/>
  <c r="S124" i="4"/>
  <c r="S125" i="4"/>
  <c r="T124" i="4"/>
  <c r="T125" i="4"/>
  <c r="T123" i="4"/>
  <c r="BD20" i="4"/>
  <c r="BC78" i="4" s="1"/>
  <c r="U124" i="4"/>
  <c r="BD21" i="4"/>
  <c r="BC79" i="4" s="1"/>
  <c r="U125" i="4"/>
  <c r="U123" i="4"/>
  <c r="V125" i="4"/>
  <c r="V123" i="4"/>
  <c r="V124" i="4"/>
  <c r="BD22" i="4"/>
  <c r="BC80" i="4" s="1"/>
  <c r="W125" i="4"/>
  <c r="W124" i="4"/>
  <c r="W123" i="4"/>
  <c r="BD23" i="4"/>
  <c r="BC81" i="4" s="1"/>
  <c r="X125" i="4"/>
  <c r="X123" i="4"/>
  <c r="X124" i="4"/>
  <c r="BD24" i="4"/>
  <c r="BC82" i="4" s="1"/>
  <c r="BD25" i="4"/>
  <c r="BC83" i="4" s="1"/>
  <c r="Y124" i="4"/>
  <c r="Y123" i="4"/>
  <c r="Y125" i="4"/>
  <c r="Z123" i="4"/>
  <c r="Z124" i="4"/>
  <c r="BD26" i="4"/>
  <c r="BC84" i="4" s="1"/>
  <c r="Z125" i="4"/>
  <c r="BD27" i="4"/>
  <c r="BC85" i="4" s="1"/>
  <c r="AA125" i="4"/>
  <c r="AA124" i="4"/>
  <c r="AA123" i="4"/>
  <c r="AB124" i="4"/>
  <c r="AB125" i="4"/>
  <c r="AB123" i="4"/>
  <c r="BD28" i="4"/>
  <c r="BC86" i="4" s="1"/>
  <c r="AC123" i="4"/>
  <c r="BD29" i="4"/>
  <c r="BC87" i="4" s="1"/>
  <c r="AC124" i="4"/>
  <c r="AC125" i="4"/>
  <c r="AD125" i="4"/>
  <c r="AD124" i="4"/>
  <c r="AD123" i="4"/>
  <c r="BD30" i="4"/>
  <c r="BC88" i="4" s="1"/>
  <c r="AE124" i="4"/>
  <c r="BD31" i="4"/>
  <c r="BC89" i="4" s="1"/>
  <c r="AE125" i="4"/>
  <c r="AE123" i="4"/>
  <c r="AF125" i="4"/>
  <c r="BD32" i="4"/>
  <c r="BC90" i="4" s="1"/>
  <c r="AF123" i="4"/>
  <c r="AF124" i="4"/>
  <c r="AG124" i="4"/>
  <c r="AG123" i="4"/>
  <c r="AG125" i="4"/>
  <c r="BD33" i="4"/>
  <c r="BC91" i="4" s="1"/>
  <c r="AH124" i="4"/>
  <c r="AH125" i="4"/>
  <c r="BD34" i="4"/>
  <c r="BC92" i="4" s="1"/>
  <c r="AH123" i="4"/>
  <c r="AI125" i="4"/>
  <c r="AI124" i="4"/>
  <c r="BD35" i="4"/>
  <c r="BC93" i="4" s="1"/>
  <c r="AI123" i="4"/>
  <c r="BD36" i="4"/>
  <c r="BC94" i="4" s="1"/>
  <c r="AJ124" i="4"/>
  <c r="AJ125" i="4"/>
  <c r="AJ123" i="4"/>
  <c r="AK124" i="4"/>
  <c r="AK125" i="4"/>
  <c r="BD37" i="4"/>
  <c r="BC95" i="4" s="1"/>
  <c r="AK123" i="4"/>
  <c r="BD38" i="4"/>
  <c r="BC96" i="4" s="1"/>
  <c r="AL125" i="4"/>
  <c r="AL123" i="4"/>
  <c r="AL124" i="4"/>
  <c r="AM123" i="4"/>
  <c r="AM125" i="4"/>
  <c r="BD39" i="4"/>
  <c r="BC97" i="4" s="1"/>
  <c r="AM124" i="4"/>
  <c r="AN124" i="4"/>
  <c r="BD40" i="4"/>
  <c r="BC98" i="4" s="1"/>
  <c r="AN125" i="4"/>
  <c r="AN123" i="4"/>
  <c r="BD41" i="4"/>
  <c r="BC99" i="4" s="1"/>
  <c r="AO124" i="4"/>
  <c r="AO123" i="4"/>
  <c r="AO125" i="4"/>
  <c r="AP125" i="4"/>
  <c r="AP123" i="4"/>
  <c r="BD42" i="4"/>
  <c r="BC100" i="4" s="1"/>
  <c r="AP124" i="4"/>
  <c r="AQ125" i="4"/>
  <c r="BD43" i="4"/>
  <c r="BC101" i="4" s="1"/>
  <c r="AQ123" i="4"/>
  <c r="AQ124" i="4"/>
  <c r="BD44" i="4"/>
  <c r="BC102" i="4" s="1"/>
  <c r="AR124" i="4"/>
  <c r="AR125" i="4"/>
  <c r="AR123" i="4"/>
  <c r="AS123" i="4"/>
  <c r="BD45" i="4"/>
  <c r="BC103" i="4" s="1"/>
  <c r="AS125" i="4"/>
  <c r="AS124" i="4"/>
  <c r="BD46" i="4"/>
  <c r="BC104" i="4" s="1"/>
  <c r="AT125" i="4"/>
  <c r="AT123" i="4"/>
  <c r="AT124" i="4"/>
  <c r="AU125" i="4"/>
  <c r="BD47" i="4"/>
  <c r="BC105" i="4" s="1"/>
  <c r="AU123" i="4"/>
  <c r="AU124" i="4"/>
  <c r="AV125" i="4"/>
  <c r="BD48" i="4"/>
  <c r="BC106" i="4" s="1"/>
  <c r="AV123" i="4"/>
  <c r="AV124" i="4"/>
  <c r="BD49" i="4"/>
  <c r="BC107" i="4" s="1"/>
  <c r="AW124" i="4"/>
  <c r="AW125" i="4"/>
  <c r="AW123" i="4"/>
  <c r="AX123" i="4"/>
  <c r="BD50" i="4"/>
  <c r="BC108" i="4" s="1"/>
  <c r="AX125" i="4"/>
  <c r="AX124" i="4"/>
  <c r="AY123" i="4"/>
  <c r="AY125" i="4"/>
  <c r="BD51" i="4"/>
  <c r="BC109" i="4" s="1"/>
  <c r="AY124" i="4"/>
  <c r="AZ124" i="4"/>
  <c r="BD52" i="4"/>
  <c r="BC110" i="4" s="1"/>
  <c r="AZ125" i="4"/>
  <c r="AZ123" i="4"/>
  <c r="BA124" i="4"/>
  <c r="BD53" i="4"/>
  <c r="BC111" i="4" s="1"/>
  <c r="BA125" i="4"/>
  <c r="BA123" i="4"/>
  <c r="BD54" i="4"/>
  <c r="BC112" i="4" s="1"/>
  <c r="BB123" i="4"/>
  <c r="BB125" i="4"/>
  <c r="BB124" i="4"/>
  <c r="AQ113" i="4"/>
  <c r="E56" i="4"/>
  <c r="M56" i="4"/>
  <c r="L114" i="4" s="1"/>
  <c r="U56" i="4"/>
  <c r="T114" i="4" s="1"/>
  <c r="AC56" i="4"/>
  <c r="AB114" i="4" s="1"/>
  <c r="AK56" i="4"/>
  <c r="AJ114" i="4" s="1"/>
  <c r="AS56" i="4"/>
  <c r="AR114" i="4" s="1"/>
  <c r="BA56" i="4"/>
  <c r="C56" i="4"/>
  <c r="F56" i="4"/>
  <c r="E114" i="4" s="1"/>
  <c r="N56" i="4"/>
  <c r="M114" i="4" s="1"/>
  <c r="V56" i="4"/>
  <c r="U114" i="4" s="1"/>
  <c r="AD56" i="4"/>
  <c r="AC114" i="4" s="1"/>
  <c r="AL56" i="4"/>
  <c r="AT56" i="4"/>
  <c r="BB56" i="4"/>
  <c r="G56" i="4"/>
  <c r="F114" i="4" s="1"/>
  <c r="O56" i="4"/>
  <c r="N114" i="4" s="1"/>
  <c r="W56" i="4"/>
  <c r="V114" i="4" s="1"/>
  <c r="AE56" i="4"/>
  <c r="AD114" i="4" s="1"/>
  <c r="AM56" i="4"/>
  <c r="AL114" i="4" s="1"/>
  <c r="AU56" i="4"/>
  <c r="BC56" i="4"/>
  <c r="BB114" i="4" s="1"/>
  <c r="H56" i="4"/>
  <c r="G114" i="4" s="1"/>
  <c r="P56" i="4"/>
  <c r="O114" i="4" s="1"/>
  <c r="X56" i="4"/>
  <c r="W114" i="4" s="1"/>
  <c r="AF56" i="4"/>
  <c r="AE114" i="4" s="1"/>
  <c r="AN56" i="4"/>
  <c r="AV56" i="4"/>
  <c r="AU114" i="4" s="1"/>
  <c r="BD56" i="4"/>
  <c r="BC114" i="4" s="1"/>
  <c r="I56" i="4"/>
  <c r="H114" i="4" s="1"/>
  <c r="Q56" i="4"/>
  <c r="P114" i="4" s="1"/>
  <c r="Y56" i="4"/>
  <c r="X114" i="4" s="1"/>
  <c r="AG56" i="4"/>
  <c r="AF114" i="4" s="1"/>
  <c r="AO56" i="4"/>
  <c r="AN114" i="4" s="1"/>
  <c r="AW56" i="4"/>
  <c r="AV114" i="4" s="1"/>
  <c r="J56" i="4"/>
  <c r="I114" i="4" s="1"/>
  <c r="R56" i="4"/>
  <c r="Q114" i="4" s="1"/>
  <c r="Z56" i="4"/>
  <c r="Y114" i="4" s="1"/>
  <c r="AH56" i="4"/>
  <c r="AG114" i="4" s="1"/>
  <c r="AP56" i="4"/>
  <c r="AO114" i="4" s="1"/>
  <c r="AX56" i="4"/>
  <c r="S56" i="4"/>
  <c r="R114" i="4" s="1"/>
  <c r="AY56" i="4"/>
  <c r="T56" i="4"/>
  <c r="S114" i="4" s="1"/>
  <c r="AZ56" i="4"/>
  <c r="AY114" i="4" s="1"/>
  <c r="AA56" i="4"/>
  <c r="Z114" i="4" s="1"/>
  <c r="AB56" i="4"/>
  <c r="AA114" i="4" s="1"/>
  <c r="AI56" i="4"/>
  <c r="AH114" i="4" s="1"/>
  <c r="D56" i="4"/>
  <c r="AJ56" i="4"/>
  <c r="AI114" i="4" s="1"/>
  <c r="AQ56" i="4"/>
  <c r="AP114" i="4" s="1"/>
  <c r="AR56" i="4"/>
  <c r="K56" i="4"/>
  <c r="J114" i="4" s="1"/>
  <c r="L56" i="4"/>
  <c r="K114" i="4" s="1"/>
  <c r="B57" i="4"/>
  <c r="AT113" i="4"/>
  <c r="C114" i="4" l="1"/>
  <c r="E119" i="4"/>
  <c r="F59" i="8"/>
  <c r="I59" i="8" s="1"/>
  <c r="E62" i="8"/>
  <c r="G59" i="8"/>
  <c r="H59" i="8"/>
  <c r="E120" i="4"/>
  <c r="D60" i="8"/>
  <c r="C60" i="8"/>
  <c r="D58" i="6"/>
  <c r="L58" i="6"/>
  <c r="T58" i="6"/>
  <c r="AB58" i="6"/>
  <c r="AJ58" i="6"/>
  <c r="AJ121" i="6" s="1"/>
  <c r="AJ127" i="6" s="1"/>
  <c r="AR58" i="6"/>
  <c r="AZ58" i="6"/>
  <c r="C58" i="6"/>
  <c r="E58" i="6"/>
  <c r="M58" i="6"/>
  <c r="U58" i="6"/>
  <c r="AC58" i="6"/>
  <c r="AK58" i="6"/>
  <c r="AK121" i="6" s="1"/>
  <c r="AK127" i="6" s="1"/>
  <c r="AS58" i="6"/>
  <c r="AS121" i="6" s="1"/>
  <c r="BA58" i="6"/>
  <c r="BA119" i="6" s="1"/>
  <c r="F58" i="6"/>
  <c r="N58" i="6"/>
  <c r="V58" i="6"/>
  <c r="AD58" i="6"/>
  <c r="AL58" i="6"/>
  <c r="AL121" i="6" s="1"/>
  <c r="AL127" i="6" s="1"/>
  <c r="AT58" i="6"/>
  <c r="BB58" i="6"/>
  <c r="BB119" i="6" s="1"/>
  <c r="O58" i="6"/>
  <c r="AE58" i="6"/>
  <c r="BC58" i="6"/>
  <c r="BC119" i="6" s="1"/>
  <c r="G58" i="6"/>
  <c r="W58" i="6"/>
  <c r="AM58" i="6"/>
  <c r="AM121" i="6" s="1"/>
  <c r="AM127" i="6" s="1"/>
  <c r="AU58" i="6"/>
  <c r="AU121" i="6" s="1"/>
  <c r="I58" i="6"/>
  <c r="Q58" i="6"/>
  <c r="Y58" i="6"/>
  <c r="AG58" i="6"/>
  <c r="AO58" i="6"/>
  <c r="AO121" i="6" s="1"/>
  <c r="AO127" i="6" s="1"/>
  <c r="AW58" i="6"/>
  <c r="AW121" i="6" s="1"/>
  <c r="J58" i="6"/>
  <c r="R58" i="6"/>
  <c r="Z58" i="6"/>
  <c r="AH58" i="6"/>
  <c r="AP58" i="6"/>
  <c r="AP120" i="6" s="1"/>
  <c r="AX58" i="6"/>
  <c r="X58" i="6"/>
  <c r="BD58" i="6"/>
  <c r="AF58" i="6"/>
  <c r="AQ58" i="6"/>
  <c r="AQ120" i="6" s="1"/>
  <c r="AA58" i="6"/>
  <c r="P58" i="6"/>
  <c r="AI58" i="6"/>
  <c r="H58" i="6"/>
  <c r="AN58" i="6"/>
  <c r="AV58" i="6"/>
  <c r="AV120" i="6" s="1"/>
  <c r="S58" i="6"/>
  <c r="AY58" i="6"/>
  <c r="AY119" i="6" s="1"/>
  <c r="K58" i="6"/>
  <c r="AT115" i="6"/>
  <c r="AU120" i="6"/>
  <c r="D121" i="6"/>
  <c r="D120" i="6"/>
  <c r="D119" i="6"/>
  <c r="AU115" i="6"/>
  <c r="AL115" i="6"/>
  <c r="AV115" i="6"/>
  <c r="AZ115" i="6"/>
  <c r="F60" i="7"/>
  <c r="C60" i="7"/>
  <c r="C62" i="7" s="1"/>
  <c r="E62" i="7" s="1"/>
  <c r="AM115" i="6"/>
  <c r="AN121" i="6"/>
  <c r="AN127" i="6" s="1"/>
  <c r="AN115" i="6"/>
  <c r="C115" i="6"/>
  <c r="C125" i="6"/>
  <c r="C124" i="6"/>
  <c r="C123" i="6"/>
  <c r="AO115" i="6"/>
  <c r="AJ115" i="6"/>
  <c r="E127" i="6"/>
  <c r="AX115" i="6"/>
  <c r="AR115" i="6"/>
  <c r="AY115" i="6"/>
  <c r="AP115" i="6"/>
  <c r="BA115" i="6"/>
  <c r="BB115" i="6"/>
  <c r="AE127" i="4"/>
  <c r="AI127" i="4"/>
  <c r="AA127" i="4"/>
  <c r="U127" i="4"/>
  <c r="M127" i="4"/>
  <c r="D123" i="4"/>
  <c r="I127" i="4"/>
  <c r="Z127" i="4"/>
  <c r="L127" i="4"/>
  <c r="R127" i="4"/>
  <c r="AX114" i="4"/>
  <c r="AM114" i="4"/>
  <c r="AW114" i="4"/>
  <c r="H57" i="4"/>
  <c r="G115" i="4" s="1"/>
  <c r="P57" i="4"/>
  <c r="O115" i="4" s="1"/>
  <c r="X57" i="4"/>
  <c r="W115" i="4" s="1"/>
  <c r="AF57" i="4"/>
  <c r="AE115" i="4" s="1"/>
  <c r="AN57" i="4"/>
  <c r="AM115" i="4" s="1"/>
  <c r="AV57" i="4"/>
  <c r="AU115" i="4" s="1"/>
  <c r="BD57" i="4"/>
  <c r="BC115" i="4" s="1"/>
  <c r="I57" i="4"/>
  <c r="H115" i="4" s="1"/>
  <c r="Q57" i="4"/>
  <c r="P115" i="4" s="1"/>
  <c r="Y57" i="4"/>
  <c r="X115" i="4" s="1"/>
  <c r="AG57" i="4"/>
  <c r="AF115" i="4" s="1"/>
  <c r="AO57" i="4"/>
  <c r="AN115" i="4" s="1"/>
  <c r="AW57" i="4"/>
  <c r="C57" i="4"/>
  <c r="J57" i="4"/>
  <c r="I115" i="4" s="1"/>
  <c r="R57" i="4"/>
  <c r="Q115" i="4" s="1"/>
  <c r="Z57" i="4"/>
  <c r="Y115" i="4" s="1"/>
  <c r="AH57" i="4"/>
  <c r="AG115" i="4" s="1"/>
  <c r="AP57" i="4"/>
  <c r="AO115" i="4" s="1"/>
  <c r="AX57" i="4"/>
  <c r="AW115" i="4" s="1"/>
  <c r="K57" i="4"/>
  <c r="J115" i="4" s="1"/>
  <c r="S57" i="4"/>
  <c r="R115" i="4" s="1"/>
  <c r="AA57" i="4"/>
  <c r="Z115" i="4" s="1"/>
  <c r="AI57" i="4"/>
  <c r="AH115" i="4" s="1"/>
  <c r="AQ57" i="4"/>
  <c r="AY57" i="4"/>
  <c r="AX115" i="4" s="1"/>
  <c r="D57" i="4"/>
  <c r="L57" i="4"/>
  <c r="K115" i="4" s="1"/>
  <c r="T57" i="4"/>
  <c r="S115" i="4" s="1"/>
  <c r="AB57" i="4"/>
  <c r="AA115" i="4" s="1"/>
  <c r="AJ57" i="4"/>
  <c r="AI115" i="4" s="1"/>
  <c r="AR57" i="4"/>
  <c r="AQ115" i="4" s="1"/>
  <c r="AZ57" i="4"/>
  <c r="AY115" i="4" s="1"/>
  <c r="E57" i="4"/>
  <c r="D115" i="4" s="1"/>
  <c r="M57" i="4"/>
  <c r="L115" i="4" s="1"/>
  <c r="U57" i="4"/>
  <c r="T115" i="4" s="1"/>
  <c r="AC57" i="4"/>
  <c r="AB115" i="4" s="1"/>
  <c r="AK57" i="4"/>
  <c r="AS57" i="4"/>
  <c r="AR115" i="4" s="1"/>
  <c r="BA57" i="4"/>
  <c r="AD57" i="4"/>
  <c r="AC115" i="4" s="1"/>
  <c r="AE57" i="4"/>
  <c r="AD115" i="4" s="1"/>
  <c r="F57" i="4"/>
  <c r="E115" i="4" s="1"/>
  <c r="AL57" i="4"/>
  <c r="AK115" i="4" s="1"/>
  <c r="G57" i="4"/>
  <c r="F115" i="4" s="1"/>
  <c r="AM57" i="4"/>
  <c r="AL115" i="4" s="1"/>
  <c r="N57" i="4"/>
  <c r="M115" i="4" s="1"/>
  <c r="AT57" i="4"/>
  <c r="AS115" i="4" s="1"/>
  <c r="O57" i="4"/>
  <c r="N115" i="4" s="1"/>
  <c r="AU57" i="4"/>
  <c r="V57" i="4"/>
  <c r="U115" i="4" s="1"/>
  <c r="W57" i="4"/>
  <c r="V115" i="4" s="1"/>
  <c r="BB57" i="4"/>
  <c r="BA115" i="4" s="1"/>
  <c r="BC57" i="4"/>
  <c r="BB115" i="4" s="1"/>
  <c r="B58" i="4"/>
  <c r="AS114" i="4"/>
  <c r="AH127" i="4"/>
  <c r="J127" i="4"/>
  <c r="AT114" i="4"/>
  <c r="AK114" i="4"/>
  <c r="AF127" i="4"/>
  <c r="AD127" i="4"/>
  <c r="AB127" i="4"/>
  <c r="T127" i="4"/>
  <c r="P127" i="4"/>
  <c r="H127" i="4"/>
  <c r="AQ114" i="4"/>
  <c r="X127" i="4"/>
  <c r="V127" i="4"/>
  <c r="N127" i="4"/>
  <c r="D114" i="4"/>
  <c r="Y127" i="4"/>
  <c r="W127" i="4"/>
  <c r="O127" i="4"/>
  <c r="D125" i="4"/>
  <c r="AG127" i="4"/>
  <c r="K127" i="4"/>
  <c r="G127" i="4"/>
  <c r="D124" i="4"/>
  <c r="F127" i="4"/>
  <c r="BA114" i="4"/>
  <c r="AZ114" i="4"/>
  <c r="AC127" i="4"/>
  <c r="S127" i="4"/>
  <c r="Q127" i="4"/>
  <c r="BC63" i="4"/>
  <c r="BC123" i="4"/>
  <c r="BC125" i="4"/>
  <c r="E127" i="4" l="1"/>
  <c r="AW119" i="6"/>
  <c r="AQ121" i="6"/>
  <c r="AQ127" i="6" s="1"/>
  <c r="F60" i="8"/>
  <c r="C62" i="8"/>
  <c r="H62" i="8" s="1"/>
  <c r="G60" i="8"/>
  <c r="D62" i="8"/>
  <c r="AW120" i="6"/>
  <c r="H60" i="8"/>
  <c r="AS120" i="6"/>
  <c r="AS127" i="6" s="1"/>
  <c r="AU127" i="6"/>
  <c r="D127" i="6"/>
  <c r="AZ121" i="6"/>
  <c r="AZ120" i="6"/>
  <c r="BB121" i="6"/>
  <c r="BB120" i="6"/>
  <c r="AR121" i="6"/>
  <c r="AR120" i="6"/>
  <c r="BA121" i="6"/>
  <c r="BA120" i="6"/>
  <c r="AZ119" i="6"/>
  <c r="AY121" i="6"/>
  <c r="AY120" i="6"/>
  <c r="AT121" i="6"/>
  <c r="AT120" i="6"/>
  <c r="AP121" i="6"/>
  <c r="AP127" i="6" s="1"/>
  <c r="C121" i="6"/>
  <c r="C120" i="6"/>
  <c r="C119" i="6"/>
  <c r="AV119" i="6"/>
  <c r="AV121" i="6"/>
  <c r="E60" i="7"/>
  <c r="AX121" i="6"/>
  <c r="AX120" i="6"/>
  <c r="AX119" i="6"/>
  <c r="BC121" i="6"/>
  <c r="BC120" i="6"/>
  <c r="C124" i="4"/>
  <c r="C123" i="4"/>
  <c r="AV115" i="4"/>
  <c r="C115" i="4"/>
  <c r="AT115" i="4"/>
  <c r="K58" i="4"/>
  <c r="S58" i="4"/>
  <c r="AA58" i="4"/>
  <c r="AI58" i="4"/>
  <c r="AQ58" i="4"/>
  <c r="AQ121" i="4" s="1"/>
  <c r="AY58" i="4"/>
  <c r="AY121" i="4" s="1"/>
  <c r="D58" i="4"/>
  <c r="L58" i="4"/>
  <c r="T58" i="4"/>
  <c r="AB58" i="4"/>
  <c r="AJ58" i="4"/>
  <c r="AJ121" i="4" s="1"/>
  <c r="AJ127" i="4" s="1"/>
  <c r="AR58" i="4"/>
  <c r="AZ58" i="4"/>
  <c r="E58" i="4"/>
  <c r="M58" i="4"/>
  <c r="U58" i="4"/>
  <c r="AC58" i="4"/>
  <c r="AK58" i="4"/>
  <c r="AK121" i="4" s="1"/>
  <c r="AK127" i="4" s="1"/>
  <c r="AS58" i="4"/>
  <c r="AS121" i="4" s="1"/>
  <c r="BA58" i="4"/>
  <c r="BA119" i="4" s="1"/>
  <c r="C58" i="4"/>
  <c r="F58" i="4"/>
  <c r="N58" i="4"/>
  <c r="V58" i="4"/>
  <c r="AD58" i="4"/>
  <c r="AL58" i="4"/>
  <c r="AL121" i="4" s="1"/>
  <c r="AL127" i="4" s="1"/>
  <c r="AT58" i="4"/>
  <c r="AT121" i="4" s="1"/>
  <c r="BB58" i="4"/>
  <c r="G58" i="4"/>
  <c r="O58" i="4"/>
  <c r="W58" i="4"/>
  <c r="AE58" i="4"/>
  <c r="AM58" i="4"/>
  <c r="AM121" i="4" s="1"/>
  <c r="AM127" i="4" s="1"/>
  <c r="AU58" i="4"/>
  <c r="AU121" i="4" s="1"/>
  <c r="BC58" i="4"/>
  <c r="H58" i="4"/>
  <c r="P58" i="4"/>
  <c r="X58" i="4"/>
  <c r="AF58" i="4"/>
  <c r="AN58" i="4"/>
  <c r="AN121" i="4" s="1"/>
  <c r="AN127" i="4" s="1"/>
  <c r="AV58" i="4"/>
  <c r="BD58" i="4"/>
  <c r="I58" i="4"/>
  <c r="AO58" i="4"/>
  <c r="AO121" i="4" s="1"/>
  <c r="AO127" i="4" s="1"/>
  <c r="J58" i="4"/>
  <c r="AP58" i="4"/>
  <c r="Q58" i="4"/>
  <c r="AW58" i="4"/>
  <c r="R58" i="4"/>
  <c r="AX58" i="4"/>
  <c r="Y58" i="4"/>
  <c r="Z58" i="4"/>
  <c r="AG58" i="4"/>
  <c r="AH58" i="4"/>
  <c r="AJ115" i="4"/>
  <c r="AP115" i="4"/>
  <c r="C125" i="4"/>
  <c r="D121" i="4"/>
  <c r="D120" i="4"/>
  <c r="D119" i="4"/>
  <c r="AZ115" i="4"/>
  <c r="AW127" i="6" l="1"/>
  <c r="G62" i="8"/>
  <c r="AS120" i="4"/>
  <c r="AS127" i="4" s="1"/>
  <c r="I60" i="8"/>
  <c r="F62" i="8"/>
  <c r="I62" i="8" s="1"/>
  <c r="BB127" i="6"/>
  <c r="AR127" i="6"/>
  <c r="AY127" i="6"/>
  <c r="AZ127" i="6"/>
  <c r="AT127" i="6"/>
  <c r="BC127" i="6"/>
  <c r="AX127" i="6"/>
  <c r="BA127" i="6"/>
  <c r="C127" i="6"/>
  <c r="AV127" i="6"/>
  <c r="AU120" i="4"/>
  <c r="AU127" i="4" s="1"/>
  <c r="AP120" i="4"/>
  <c r="AP121" i="4"/>
  <c r="AY120" i="4"/>
  <c r="AY119" i="4"/>
  <c r="AW121" i="4"/>
  <c r="AW120" i="4"/>
  <c r="C121" i="4"/>
  <c r="C120" i="4"/>
  <c r="C119" i="4"/>
  <c r="BB121" i="4"/>
  <c r="BB119" i="4"/>
  <c r="BB120" i="4"/>
  <c r="BA121" i="4"/>
  <c r="BA120" i="4"/>
  <c r="AW119" i="4"/>
  <c r="BC121" i="4"/>
  <c r="BC119" i="4"/>
  <c r="BC120" i="4"/>
  <c r="D127" i="4"/>
  <c r="AT120" i="4"/>
  <c r="AT127" i="4" s="1"/>
  <c r="AX120" i="4"/>
  <c r="AX121" i="4"/>
  <c r="AX119" i="4"/>
  <c r="AZ121" i="4"/>
  <c r="AZ119" i="4"/>
  <c r="AZ120" i="4"/>
  <c r="AQ120" i="4"/>
  <c r="AQ127" i="4" s="1"/>
  <c r="AR121" i="4"/>
  <c r="AR120" i="4"/>
  <c r="AV119" i="4"/>
  <c r="AV121" i="4"/>
  <c r="AV120" i="4"/>
  <c r="G8" i="7" l="1"/>
  <c r="H8" i="7" s="1"/>
  <c r="BC128" i="6"/>
  <c r="BB128" i="6" s="1"/>
  <c r="BA128" i="6" s="1"/>
  <c r="AZ128" i="6" s="1"/>
  <c r="AY128" i="6" s="1"/>
  <c r="AX128" i="6" s="1"/>
  <c r="AW128" i="6" s="1"/>
  <c r="AV128" i="6" s="1"/>
  <c r="AU128" i="6" s="1"/>
  <c r="AT128" i="6" s="1"/>
  <c r="AS128" i="6" s="1"/>
  <c r="AR128" i="6" s="1"/>
  <c r="AQ128" i="6" s="1"/>
  <c r="AP128" i="6" s="1"/>
  <c r="AO128" i="6" s="1"/>
  <c r="AN128" i="6" s="1"/>
  <c r="AM128" i="6" s="1"/>
  <c r="AL128" i="6" s="1"/>
  <c r="AK128" i="6" s="1"/>
  <c r="AJ128" i="6" s="1"/>
  <c r="AI128" i="6" s="1"/>
  <c r="AH128" i="6" s="1"/>
  <c r="AG128" i="6" s="1"/>
  <c r="AF128" i="6" s="1"/>
  <c r="AE128" i="6" s="1"/>
  <c r="AD128" i="6" s="1"/>
  <c r="AC128" i="6" s="1"/>
  <c r="AB128" i="6" s="1"/>
  <c r="AA128" i="6" s="1"/>
  <c r="Z128" i="6" s="1"/>
  <c r="Y128" i="6" s="1"/>
  <c r="X128" i="6" s="1"/>
  <c r="W128" i="6" s="1"/>
  <c r="V128" i="6" s="1"/>
  <c r="U128" i="6" s="1"/>
  <c r="T128" i="6" s="1"/>
  <c r="S128" i="6" s="1"/>
  <c r="R128" i="6" s="1"/>
  <c r="Q128" i="6" s="1"/>
  <c r="P128" i="6" s="1"/>
  <c r="O128" i="6" s="1"/>
  <c r="N128" i="6" s="1"/>
  <c r="M128" i="6" s="1"/>
  <c r="L128" i="6" s="1"/>
  <c r="K128" i="6" s="1"/>
  <c r="J128" i="6" s="1"/>
  <c r="I128" i="6" s="1"/>
  <c r="H128" i="6" s="1"/>
  <c r="G128" i="6" s="1"/>
  <c r="F128" i="6" s="1"/>
  <c r="E128" i="6" s="1"/>
  <c r="D128" i="6" s="1"/>
  <c r="C128" i="6" s="1"/>
  <c r="H7" i="7"/>
  <c r="BA127" i="4"/>
  <c r="AY127" i="4"/>
  <c r="AP127" i="4"/>
  <c r="AX127" i="4"/>
  <c r="AW127" i="4"/>
  <c r="AV127" i="4"/>
  <c r="AR127" i="4"/>
  <c r="BB127" i="4"/>
  <c r="AZ127" i="4"/>
  <c r="BC127" i="4"/>
  <c r="BC128" i="4" s="1"/>
  <c r="G8" i="5" s="1"/>
  <c r="C127" i="4"/>
  <c r="K8" i="8" l="1"/>
  <c r="G9" i="7"/>
  <c r="H9" i="7" s="1"/>
  <c r="K7" i="8"/>
  <c r="H8" i="5"/>
  <c r="BB128" i="4"/>
  <c r="H7" i="5"/>
  <c r="J7" i="8" s="1"/>
  <c r="L7" i="8" s="1"/>
  <c r="M7" i="8" s="1"/>
  <c r="K9" i="8" l="1"/>
  <c r="G11" i="7"/>
  <c r="H11" i="7" s="1"/>
  <c r="K11" i="8" s="1"/>
  <c r="G10" i="7"/>
  <c r="H10" i="7" s="1"/>
  <c r="J8" i="8"/>
  <c r="L8" i="8" s="1"/>
  <c r="G9" i="5"/>
  <c r="H9" i="5" s="1"/>
  <c r="J9" i="8" s="1"/>
  <c r="BA128" i="4"/>
  <c r="G10" i="5" s="1"/>
  <c r="L9" i="8" l="1"/>
  <c r="M9" i="8" s="1"/>
  <c r="G12" i="7"/>
  <c r="H12" i="7" s="1"/>
  <c r="K12" i="8" s="1"/>
  <c r="K10" i="8"/>
  <c r="M8" i="8"/>
  <c r="H10" i="5"/>
  <c r="J10" i="8" s="1"/>
  <c r="AZ128" i="4"/>
  <c r="G11" i="5" s="1"/>
  <c r="G13" i="7" l="1"/>
  <c r="H13" i="7" s="1"/>
  <c r="K13" i="8" s="1"/>
  <c r="L10" i="8"/>
  <c r="H11" i="5"/>
  <c r="J11" i="8" s="1"/>
  <c r="L11" i="8" s="1"/>
  <c r="AY128" i="4"/>
  <c r="G12" i="5" s="1"/>
  <c r="G14" i="7" l="1"/>
  <c r="H14" i="7" s="1"/>
  <c r="M10" i="8"/>
  <c r="M11" i="8"/>
  <c r="H12" i="5"/>
  <c r="J12" i="8" s="1"/>
  <c r="L12" i="8" s="1"/>
  <c r="M12" i="8" s="1"/>
  <c r="AX128" i="4"/>
  <c r="G13" i="5" s="1"/>
  <c r="G15" i="7" l="1"/>
  <c r="H15" i="7" s="1"/>
  <c r="K15" i="8" s="1"/>
  <c r="K14" i="8"/>
  <c r="AW128" i="4"/>
  <c r="H13" i="5"/>
  <c r="J13" i="8" s="1"/>
  <c r="G16" i="7" l="1"/>
  <c r="H16" i="7" s="1"/>
  <c r="K16" i="8" s="1"/>
  <c r="G14" i="5"/>
  <c r="H14" i="5" s="1"/>
  <c r="J14" i="8" s="1"/>
  <c r="L14" i="8" s="1"/>
  <c r="M14" i="8" s="1"/>
  <c r="L13" i="8"/>
  <c r="AV128" i="4"/>
  <c r="G17" i="7" l="1"/>
  <c r="H17" i="7" s="1"/>
  <c r="K17" i="8" s="1"/>
  <c r="G15" i="5"/>
  <c r="H15" i="5" s="1"/>
  <c r="J15" i="8" s="1"/>
  <c r="L15" i="8" s="1"/>
  <c r="M15" i="8" s="1"/>
  <c r="M13" i="8"/>
  <c r="AU128" i="4"/>
  <c r="G18" i="7" l="1"/>
  <c r="H18" i="7" s="1"/>
  <c r="K18" i="8" s="1"/>
  <c r="G16" i="5"/>
  <c r="H16" i="5" s="1"/>
  <c r="J16" i="8" s="1"/>
  <c r="L16" i="8" s="1"/>
  <c r="M16" i="8" s="1"/>
  <c r="AT128" i="4"/>
  <c r="G17" i="5" s="1"/>
  <c r="G19" i="7" l="1"/>
  <c r="H19" i="7" s="1"/>
  <c r="K19" i="8" s="1"/>
  <c r="H17" i="5"/>
  <c r="J17" i="8" s="1"/>
  <c r="L17" i="8" s="1"/>
  <c r="M17" i="8" s="1"/>
  <c r="AS128" i="4"/>
  <c r="G18" i="5" s="1"/>
  <c r="G20" i="7" l="1"/>
  <c r="H20" i="7" s="1"/>
  <c r="K20" i="8" s="1"/>
  <c r="H18" i="5"/>
  <c r="J18" i="8" s="1"/>
  <c r="L18" i="8" s="1"/>
  <c r="M18" i="8" s="1"/>
  <c r="AR128" i="4"/>
  <c r="G19" i="5" s="1"/>
  <c r="G21" i="7" l="1"/>
  <c r="H21" i="7" s="1"/>
  <c r="K21" i="8" s="1"/>
  <c r="H19" i="5"/>
  <c r="J19" i="8" s="1"/>
  <c r="L19" i="8" s="1"/>
  <c r="M19" i="8" s="1"/>
  <c r="AQ128" i="4"/>
  <c r="G20" i="5" s="1"/>
  <c r="G22" i="7" l="1"/>
  <c r="H22" i="7" s="1"/>
  <c r="K22" i="8" s="1"/>
  <c r="H20" i="5"/>
  <c r="J20" i="8" s="1"/>
  <c r="L20" i="8" s="1"/>
  <c r="M20" i="8" s="1"/>
  <c r="AP128" i="4"/>
  <c r="G21" i="5" s="1"/>
  <c r="G23" i="7" l="1"/>
  <c r="H23" i="7" s="1"/>
  <c r="K23" i="8" s="1"/>
  <c r="H21" i="5"/>
  <c r="J21" i="8" s="1"/>
  <c r="L21" i="8" s="1"/>
  <c r="M21" i="8" s="1"/>
  <c r="AO128" i="4"/>
  <c r="G22" i="5" s="1"/>
  <c r="G24" i="7" l="1"/>
  <c r="H24" i="7" s="1"/>
  <c r="K24" i="8" s="1"/>
  <c r="H22" i="5"/>
  <c r="J22" i="8" s="1"/>
  <c r="L22" i="8" s="1"/>
  <c r="M22" i="8" s="1"/>
  <c r="AN128" i="4"/>
  <c r="G25" i="7" l="1"/>
  <c r="H25" i="7" s="1"/>
  <c r="K25" i="8" s="1"/>
  <c r="G23" i="5"/>
  <c r="H23" i="5" s="1"/>
  <c r="J23" i="8" s="1"/>
  <c r="L23" i="8" s="1"/>
  <c r="M23" i="8" s="1"/>
  <c r="AM128" i="4"/>
  <c r="G26" i="7" l="1"/>
  <c r="H26" i="7" s="1"/>
  <c r="K26" i="8" s="1"/>
  <c r="G24" i="5"/>
  <c r="H24" i="5" s="1"/>
  <c r="J24" i="8" s="1"/>
  <c r="L24" i="8" s="1"/>
  <c r="M24" i="8" s="1"/>
  <c r="AL128" i="4"/>
  <c r="G27" i="7" l="1"/>
  <c r="H27" i="7" s="1"/>
  <c r="K27" i="8" s="1"/>
  <c r="G25" i="5"/>
  <c r="H25" i="5" s="1"/>
  <c r="J25" i="8" s="1"/>
  <c r="L25" i="8" s="1"/>
  <c r="M25" i="8" s="1"/>
  <c r="AK128" i="4"/>
  <c r="G28" i="7" l="1"/>
  <c r="H28" i="7" s="1"/>
  <c r="K28" i="8" s="1"/>
  <c r="G26" i="5"/>
  <c r="H26" i="5" s="1"/>
  <c r="J26" i="8" s="1"/>
  <c r="L26" i="8" s="1"/>
  <c r="M26" i="8" s="1"/>
  <c r="AJ128" i="4"/>
  <c r="G29" i="7" l="1"/>
  <c r="H29" i="7" s="1"/>
  <c r="K29" i="8" s="1"/>
  <c r="G27" i="5"/>
  <c r="H27" i="5" s="1"/>
  <c r="J27" i="8" s="1"/>
  <c r="L27" i="8" s="1"/>
  <c r="M27" i="8" s="1"/>
  <c r="AI128" i="4"/>
  <c r="G30" i="7" l="1"/>
  <c r="H30" i="7" s="1"/>
  <c r="K30" i="8" s="1"/>
  <c r="G28" i="5"/>
  <c r="H28" i="5" s="1"/>
  <c r="J28" i="8" s="1"/>
  <c r="L28" i="8" s="1"/>
  <c r="M28" i="8" s="1"/>
  <c r="AH128" i="4"/>
  <c r="G31" i="7" l="1"/>
  <c r="H31" i="7" s="1"/>
  <c r="K31" i="8" s="1"/>
  <c r="G29" i="5"/>
  <c r="H29" i="5" s="1"/>
  <c r="J29" i="8" s="1"/>
  <c r="L29" i="8" s="1"/>
  <c r="M29" i="8" s="1"/>
  <c r="AG128" i="4"/>
  <c r="G32" i="7" l="1"/>
  <c r="H32" i="7" s="1"/>
  <c r="K32" i="8" s="1"/>
  <c r="G30" i="5"/>
  <c r="H30" i="5" s="1"/>
  <c r="J30" i="8" s="1"/>
  <c r="L30" i="8" s="1"/>
  <c r="M30" i="8" s="1"/>
  <c r="AF128" i="4"/>
  <c r="G33" i="7" l="1"/>
  <c r="H33" i="7" s="1"/>
  <c r="K33" i="8" s="1"/>
  <c r="AE128" i="4"/>
  <c r="G32" i="5" s="1"/>
  <c r="H32" i="5" s="1"/>
  <c r="J32" i="8" s="1"/>
  <c r="L32" i="8" s="1"/>
  <c r="M32" i="8" s="1"/>
  <c r="G31" i="5"/>
  <c r="H31" i="5" s="1"/>
  <c r="J31" i="8" s="1"/>
  <c r="L31" i="8" s="1"/>
  <c r="M31" i="8" s="1"/>
  <c r="G34" i="7" l="1"/>
  <c r="H34" i="7" s="1"/>
  <c r="K34" i="8" s="1"/>
  <c r="AD128" i="4"/>
  <c r="G33" i="5" s="1"/>
  <c r="H33" i="5" s="1"/>
  <c r="J33" i="8" s="1"/>
  <c r="L33" i="8" s="1"/>
  <c r="M33" i="8" s="1"/>
  <c r="G35" i="7" l="1"/>
  <c r="H35" i="7" s="1"/>
  <c r="K35" i="8" s="1"/>
  <c r="AC128" i="4"/>
  <c r="G34" i="5" s="1"/>
  <c r="H34" i="5" s="1"/>
  <c r="J34" i="8" s="1"/>
  <c r="L34" i="8" s="1"/>
  <c r="M34" i="8" s="1"/>
  <c r="G36" i="7" l="1"/>
  <c r="H36" i="7" s="1"/>
  <c r="K36" i="8" s="1"/>
  <c r="AB128" i="4"/>
  <c r="G35" i="5" s="1"/>
  <c r="H35" i="5" s="1"/>
  <c r="J35" i="8" s="1"/>
  <c r="L35" i="8" s="1"/>
  <c r="M35" i="8" s="1"/>
  <c r="G37" i="7" l="1"/>
  <c r="H37" i="7" s="1"/>
  <c r="K37" i="8" s="1"/>
  <c r="AA128" i="4"/>
  <c r="G36" i="5" s="1"/>
  <c r="H36" i="5" s="1"/>
  <c r="J36" i="8" s="1"/>
  <c r="L36" i="8" s="1"/>
  <c r="M36" i="8" s="1"/>
  <c r="G38" i="7" l="1"/>
  <c r="H38" i="7" s="1"/>
  <c r="K38" i="8" s="1"/>
  <c r="Z128" i="4"/>
  <c r="G37" i="5" s="1"/>
  <c r="H37" i="5" s="1"/>
  <c r="J37" i="8" s="1"/>
  <c r="L37" i="8" s="1"/>
  <c r="M37" i="8" s="1"/>
  <c r="G39" i="7" l="1"/>
  <c r="H39" i="7" s="1"/>
  <c r="K39" i="8" s="1"/>
  <c r="Y128" i="4"/>
  <c r="G38" i="5" s="1"/>
  <c r="H38" i="5" s="1"/>
  <c r="J38" i="8" s="1"/>
  <c r="L38" i="8" s="1"/>
  <c r="M38" i="8" s="1"/>
  <c r="G40" i="7" l="1"/>
  <c r="H40" i="7" s="1"/>
  <c r="K40" i="8" s="1"/>
  <c r="X128" i="4"/>
  <c r="G39" i="5" s="1"/>
  <c r="H39" i="5" s="1"/>
  <c r="J39" i="8" s="1"/>
  <c r="L39" i="8" s="1"/>
  <c r="M39" i="8" s="1"/>
  <c r="G41" i="7" l="1"/>
  <c r="H41" i="7" s="1"/>
  <c r="K41" i="8" s="1"/>
  <c r="W128" i="4"/>
  <c r="G40" i="5" s="1"/>
  <c r="H40" i="5" s="1"/>
  <c r="J40" i="8" s="1"/>
  <c r="L40" i="8" s="1"/>
  <c r="M40" i="8" s="1"/>
  <c r="G42" i="7" l="1"/>
  <c r="H42" i="7" s="1"/>
  <c r="K42" i="8" s="1"/>
  <c r="V128" i="4"/>
  <c r="G41" i="5" s="1"/>
  <c r="H41" i="5" s="1"/>
  <c r="J41" i="8" s="1"/>
  <c r="L41" i="8" s="1"/>
  <c r="M41" i="8" s="1"/>
  <c r="G43" i="7" l="1"/>
  <c r="H43" i="7" s="1"/>
  <c r="K43" i="8" s="1"/>
  <c r="U128" i="4"/>
  <c r="G42" i="5" s="1"/>
  <c r="H42" i="5" s="1"/>
  <c r="J42" i="8" s="1"/>
  <c r="L42" i="8" s="1"/>
  <c r="M42" i="8" s="1"/>
  <c r="G44" i="7" l="1"/>
  <c r="H44" i="7" s="1"/>
  <c r="K44" i="8" s="1"/>
  <c r="T128" i="4"/>
  <c r="G43" i="5" s="1"/>
  <c r="H43" i="5" s="1"/>
  <c r="J43" i="8" s="1"/>
  <c r="L43" i="8" s="1"/>
  <c r="M43" i="8" s="1"/>
  <c r="G45" i="7" l="1"/>
  <c r="H45" i="7" s="1"/>
  <c r="K45" i="8" s="1"/>
  <c r="S128" i="4"/>
  <c r="G44" i="5" s="1"/>
  <c r="H44" i="5" s="1"/>
  <c r="J44" i="8" s="1"/>
  <c r="L44" i="8" s="1"/>
  <c r="M44" i="8" s="1"/>
  <c r="G46" i="7" l="1"/>
  <c r="H46" i="7" s="1"/>
  <c r="K46" i="8" s="1"/>
  <c r="R128" i="4"/>
  <c r="G45" i="5" s="1"/>
  <c r="H45" i="5" s="1"/>
  <c r="J45" i="8" s="1"/>
  <c r="L45" i="8" s="1"/>
  <c r="M45" i="8" s="1"/>
  <c r="G47" i="7" l="1"/>
  <c r="H47" i="7" s="1"/>
  <c r="K47" i="8" s="1"/>
  <c r="Q128" i="4"/>
  <c r="G46" i="5" s="1"/>
  <c r="H46" i="5" s="1"/>
  <c r="J46" i="8" s="1"/>
  <c r="L46" i="8" s="1"/>
  <c r="M46" i="8" s="1"/>
  <c r="G48" i="7" l="1"/>
  <c r="H48" i="7" s="1"/>
  <c r="P128" i="4"/>
  <c r="G47" i="5" s="1"/>
  <c r="H47" i="5" s="1"/>
  <c r="J47" i="8" s="1"/>
  <c r="L47" i="8" s="1"/>
  <c r="M47" i="8" s="1"/>
  <c r="G49" i="7" l="1"/>
  <c r="H49" i="7" s="1"/>
  <c r="K49" i="8" s="1"/>
  <c r="O128" i="4"/>
  <c r="G48" i="5" s="1"/>
  <c r="H48" i="5" s="1"/>
  <c r="J48" i="8" s="1"/>
  <c r="K48" i="8"/>
  <c r="G50" i="7" l="1"/>
  <c r="H50" i="7" s="1"/>
  <c r="K50" i="8" s="1"/>
  <c r="N128" i="4"/>
  <c r="G49" i="5" s="1"/>
  <c r="H49" i="5" s="1"/>
  <c r="J49" i="8" s="1"/>
  <c r="L49" i="8" s="1"/>
  <c r="M49" i="8" s="1"/>
  <c r="L48" i="8"/>
  <c r="M48" i="8" s="1"/>
  <c r="G51" i="7" l="1"/>
  <c r="H51" i="7" s="1"/>
  <c r="K51" i="8" s="1"/>
  <c r="M128" i="4"/>
  <c r="G50" i="5" s="1"/>
  <c r="H50" i="5" s="1"/>
  <c r="J50" i="8" s="1"/>
  <c r="L50" i="8" s="1"/>
  <c r="M50" i="8" s="1"/>
  <c r="G52" i="7" l="1"/>
  <c r="H52" i="7" s="1"/>
  <c r="K52" i="8" s="1"/>
  <c r="L128" i="4"/>
  <c r="G51" i="5" s="1"/>
  <c r="H51" i="5" s="1"/>
  <c r="J51" i="8" s="1"/>
  <c r="L51" i="8" s="1"/>
  <c r="M51" i="8" s="1"/>
  <c r="G53" i="7" l="1"/>
  <c r="H53" i="7" s="1"/>
  <c r="K53" i="8" s="1"/>
  <c r="K128" i="4"/>
  <c r="G52" i="5" s="1"/>
  <c r="H52" i="5" s="1"/>
  <c r="J52" i="8" s="1"/>
  <c r="L52" i="8" s="1"/>
  <c r="M52" i="8" s="1"/>
  <c r="J128" i="4" l="1"/>
  <c r="G53" i="5" s="1"/>
  <c r="H53" i="5" s="1"/>
  <c r="J53" i="8" s="1"/>
  <c r="L53" i="8" s="1"/>
  <c r="M53" i="8" s="1"/>
  <c r="G54" i="7"/>
  <c r="H54" i="7" s="1"/>
  <c r="K54" i="8" s="1"/>
  <c r="I128" i="4" l="1"/>
  <c r="G54" i="5" s="1"/>
  <c r="H54" i="5" s="1"/>
  <c r="J54" i="8" s="1"/>
  <c r="L54" i="8" s="1"/>
  <c r="M54" i="8" s="1"/>
  <c r="G55" i="7"/>
  <c r="H55" i="7" s="1"/>
  <c r="K55" i="8" s="1"/>
  <c r="H128" i="4" l="1"/>
  <c r="G55" i="5" s="1"/>
  <c r="H55" i="5" s="1"/>
  <c r="J55" i="8" s="1"/>
  <c r="L55" i="8" s="1"/>
  <c r="M55" i="8" s="1"/>
  <c r="G56" i="7"/>
  <c r="H56" i="7" s="1"/>
  <c r="K56" i="8" s="1"/>
  <c r="G128" i="4" l="1"/>
  <c r="G56" i="5" s="1"/>
  <c r="H56" i="5" s="1"/>
  <c r="J56" i="8" s="1"/>
  <c r="L56" i="8" s="1"/>
  <c r="M56" i="8" s="1"/>
  <c r="G57" i="7"/>
  <c r="H57" i="7" s="1"/>
  <c r="K57" i="8" s="1"/>
  <c r="F128" i="4" l="1"/>
  <c r="G57" i="5" s="1"/>
  <c r="H57" i="5" s="1"/>
  <c r="J57" i="8" s="1"/>
  <c r="L57" i="8" s="1"/>
  <c r="M57" i="8" s="1"/>
  <c r="G58" i="7"/>
  <c r="H58" i="7" s="1"/>
  <c r="K58" i="8" s="1"/>
  <c r="E128" i="4" l="1"/>
  <c r="G58" i="5" s="1"/>
  <c r="H58" i="5" s="1"/>
  <c r="J58" i="8" s="1"/>
  <c r="L58" i="8" s="1"/>
  <c r="M58" i="8" s="1"/>
  <c r="G59" i="7"/>
  <c r="H59" i="7" s="1"/>
  <c r="K59" i="8" s="1"/>
  <c r="D128" i="4" l="1"/>
  <c r="G59" i="5" s="1"/>
  <c r="H59" i="5" s="1"/>
  <c r="J59" i="8" s="1"/>
  <c r="L59" i="8" s="1"/>
  <c r="M59" i="8" s="1"/>
  <c r="G60" i="7"/>
  <c r="H60" i="7" s="1"/>
  <c r="C128" i="4" l="1"/>
  <c r="G60" i="5" s="1"/>
  <c r="H60" i="5" s="1"/>
  <c r="K60" i="8"/>
  <c r="J60" i="8" l="1"/>
  <c r="L60" i="8" s="1"/>
  <c r="H62" i="5"/>
  <c r="J62" i="8" l="1"/>
  <c r="M60" i="8"/>
  <c r="L62" i="8"/>
  <c r="M62" i="8" l="1"/>
</calcChain>
</file>

<file path=xl/sharedStrings.xml><?xml version="1.0" encoding="utf-8"?>
<sst xmlns="http://schemas.openxmlformats.org/spreadsheetml/2006/main" count="146" uniqueCount="90">
  <si>
    <t>First Earn Month</t>
  </si>
  <si>
    <t>Latest Earn Month</t>
  </si>
  <si>
    <t>Earn Month</t>
  </si>
  <si>
    <t>Earn Month Age</t>
  </si>
  <si>
    <t>Simple</t>
  </si>
  <si>
    <t>Volume</t>
  </si>
  <si>
    <t>Selected</t>
  </si>
  <si>
    <t>Earned Points</t>
  </si>
  <si>
    <t>Indicated URR</t>
  </si>
  <si>
    <t>Total</t>
  </si>
  <si>
    <t>N/A</t>
  </si>
  <si>
    <t>Tab</t>
  </si>
  <si>
    <t>Description</t>
  </si>
  <si>
    <t>Disclaimer</t>
  </si>
  <si>
    <t>Inputs</t>
  </si>
  <si>
    <t xml:space="preserve">KYROS Insights makes no warranties, or guarantees, express or implied, nor does it represent that the Materials are accurate, complete, reliable, or free of errors or that they pertain to your particular circumstance or situation. To the extent permitted by law, we disclaim any and all liability, loss, expenses or damage pertaining to your use, or download of the Materials. </t>
  </si>
  <si>
    <t>Definitions</t>
  </si>
  <si>
    <t>URR on OS</t>
  </si>
  <si>
    <t>Summary</t>
  </si>
  <si>
    <t>Note:  Both dates should be entered as the 1st of the month</t>
  </si>
  <si>
    <t>Enter the first and last earn months in your data.  Should be entered as the 1st of the month.  Example: 7/1/2015</t>
  </si>
  <si>
    <t>Data</t>
  </si>
  <si>
    <t>Redeemed Points</t>
  </si>
  <si>
    <t>Expired Points</t>
  </si>
  <si>
    <t>Observation Date</t>
  </si>
  <si>
    <t>Cumulative Redemptions</t>
  </si>
  <si>
    <t>Development Period (in Months)</t>
  </si>
  <si>
    <t>Earn Month Age (in Months)</t>
  </si>
  <si>
    <t>Redemption Development Factors</t>
  </si>
  <si>
    <t>Redemption Development Factors - Selections</t>
  </si>
  <si>
    <t>Dev to Ultimate</t>
  </si>
  <si>
    <t>EM_Tri_Rdm</t>
  </si>
  <si>
    <t>Development triangle for point redemptions
The first triangle (in yellow) displays the actual cumulative development pattern of point redemptions, with each row representing an earn month and each column representing the earn month age (in months)
The second triangle (in orange) displays the redemption development factors. which are calculated as cumulative redemptions at time X / cumulative redemptions at time X-1 for a given earn month
The final section (in green) displays averages of the development factors for a given development period from the above triangle. You can change the number of earn months included in the averages by changing the blue numbers on the left.  Based on these averages, select a development factor for each development period in row 127 (labeled Selected). If necessary, select a tail factor in cell BD128 to include development beyond the periods included in the triangle</t>
  </si>
  <si>
    <t>EM_Tri_Exp</t>
  </si>
  <si>
    <t>This tab is the same as EM_Tri_Rdm, with redemptions replaced by expirations</t>
  </si>
  <si>
    <t>Cumulative Expirations</t>
  </si>
  <si>
    <t>Expiration Development Factors</t>
  </si>
  <si>
    <t>Expirations Development Factors - Selections</t>
  </si>
  <si>
    <t>Cumulative</t>
  </si>
  <si>
    <t>% Redeemed</t>
  </si>
  <si>
    <t>Points to Date</t>
  </si>
  <si>
    <t>Redeemed</t>
  </si>
  <si>
    <t>Age of</t>
  </si>
  <si>
    <t>Earned</t>
  </si>
  <si>
    <t>Points</t>
  </si>
  <si>
    <t>Development</t>
  </si>
  <si>
    <t>Factor</t>
  </si>
  <si>
    <t>Indicated</t>
  </si>
  <si>
    <t>URR</t>
  </si>
  <si>
    <t>Expired</t>
  </si>
  <si>
    <t>% Expired</t>
  </si>
  <si>
    <t>Rdm_Dev</t>
  </si>
  <si>
    <t>Notes</t>
  </si>
  <si>
    <t>(1) - (3), (5)</t>
  </si>
  <si>
    <t xml:space="preserve">  Selected ultimate development factor from EM_TRI_Rdm.</t>
  </si>
  <si>
    <t xml:space="preserve">  Selected ultimate development factor from EM_TRI_Exp.</t>
  </si>
  <si>
    <t>Exp_Dev</t>
  </si>
  <si>
    <t>This tab is the same as Rdm_Dev, with redemptions replaced by expirations</t>
  </si>
  <si>
    <t>Outstanding</t>
  </si>
  <si>
    <t>% Outstanding</t>
  </si>
  <si>
    <t>Based on</t>
  </si>
  <si>
    <t>Redemptions</t>
  </si>
  <si>
    <t>Expirations</t>
  </si>
  <si>
    <t>URR on EP</t>
  </si>
  <si>
    <t>(1) - (4)</t>
  </si>
  <si>
    <t>(6) - (8)</t>
  </si>
  <si>
    <t xml:space="preserve">  [(3) through (5)] / (2).</t>
  </si>
  <si>
    <t xml:space="preserve">  Rdm_Dev, Column (7).</t>
  </si>
  <si>
    <t xml:space="preserve">  Exp_Dev, Column (7).</t>
  </si>
  <si>
    <t xml:space="preserve">  Selected judgmentally based on (6) through (10).</t>
  </si>
  <si>
    <t xml:space="preserve">  [(11) x (2) - (3)] / (5).</t>
  </si>
  <si>
    <t>Ultimate redemption rate on outstanding points = Percent of all points currently outstanding that will ultimately be redeemed</t>
  </si>
  <si>
    <t>When not otherwise indicated, URR implies URR on EP</t>
  </si>
  <si>
    <t>The information and materials available in this Excel file ("Materials") are for informational or educational purposes only.  Opinions, reviews, and recommendations expressed through the Materials are the opinions of the individual author and may not be used as a substitute for competent professional advice.  The Materials should not form the primary basis for any decision that you make in relation to matters referred to herein.  Please carefully review the Materials and perform such due diligence as you deem fit, including consulting your own independent legal, tax, accountancy and other professional or specialist advisors, as necessary or appropriate.  </t>
  </si>
  <si>
    <t>Ultimate redemption rate on earned points = Percent of all points earned to date that have already or will ultimately be redeemed</t>
  </si>
  <si>
    <t>Want to learn more?</t>
  </si>
  <si>
    <t>Visit our website</t>
  </si>
  <si>
    <t>Email us</t>
  </si>
  <si>
    <r>
      <t xml:space="preserve">Indicated URR on EP based on redemption percentage development
Each row represents an earn month, with earned points and redeemed points summarized in Columns (2) and (3). </t>
    </r>
    <r>
      <rPr>
        <b/>
        <sz val="11"/>
        <color theme="1"/>
        <rFont val="Calibri"/>
        <family val="2"/>
        <scheme val="minor"/>
      </rPr>
      <t>Redeemed points must be allocated to the points earned in the given month, usually using a FIFO allocation</t>
    </r>
    <r>
      <rPr>
        <sz val="11"/>
        <color theme="1"/>
        <rFont val="Calibri"/>
        <family val="2"/>
        <scheme val="minor"/>
      </rPr>
      <t xml:space="preserve">
The selected ultimate development factors from EM_Tri_Rdm are shown in Column (6), and the indicated URR on EP is shown in Column (7)</t>
    </r>
  </si>
  <si>
    <r>
      <t xml:space="preserve">Enter earn month development data. Do not move, add or delete columns.
Note that this data is often provided by your actuary.
</t>
    </r>
    <r>
      <rPr>
        <b/>
        <sz val="11"/>
        <color theme="1"/>
        <rFont val="Calibri"/>
        <family val="2"/>
        <scheme val="minor"/>
      </rPr>
      <t>Earn month</t>
    </r>
    <r>
      <rPr>
        <sz val="11"/>
        <color theme="1"/>
        <rFont val="Calibri"/>
        <family val="2"/>
        <scheme val="minor"/>
      </rPr>
      <t xml:space="preserve"> is entered as the 1st of the month, and represents points earned in that month. Example: 7/1/2015
</t>
    </r>
    <r>
      <rPr>
        <b/>
        <sz val="11"/>
        <color theme="1"/>
        <rFont val="Calibri"/>
        <family val="2"/>
        <scheme val="minor"/>
      </rPr>
      <t>Earn month age</t>
    </r>
    <r>
      <rPr>
        <sz val="11"/>
        <color theme="1"/>
        <rFont val="Calibri"/>
        <family val="2"/>
        <scheme val="minor"/>
      </rPr>
      <t xml:space="preserve"> represents the number of months since the end of the earn month that the data is observed. Example: Earn month age 0 represents redemptions and expirations that occur during the earn month, earn month age 1 represents redemptions and expirations that occur in the following month, etc.
</t>
    </r>
    <r>
      <rPr>
        <b/>
        <sz val="11"/>
        <color theme="1"/>
        <rFont val="Calibri"/>
        <family val="2"/>
        <scheme val="minor"/>
      </rPr>
      <t>Earned points</t>
    </r>
    <r>
      <rPr>
        <sz val="11"/>
        <color theme="1"/>
        <rFont val="Calibri"/>
        <family val="2"/>
        <scheme val="minor"/>
      </rPr>
      <t xml:space="preserve"> represent the number of points earned in the given earn month. This field should not change as earn month age increases.
</t>
    </r>
    <r>
      <rPr>
        <b/>
        <sz val="11"/>
        <color theme="1"/>
        <rFont val="Calibri"/>
        <family val="2"/>
        <scheme val="minor"/>
      </rPr>
      <t>Redeemed points</t>
    </r>
    <r>
      <rPr>
        <sz val="11"/>
        <color theme="1"/>
        <rFont val="Calibri"/>
        <family val="2"/>
        <scheme val="minor"/>
      </rPr>
      <t xml:space="preserve"> and </t>
    </r>
    <r>
      <rPr>
        <b/>
        <sz val="11"/>
        <color theme="1"/>
        <rFont val="Calibri"/>
        <family val="2"/>
        <scheme val="minor"/>
      </rPr>
      <t>expired points</t>
    </r>
    <r>
      <rPr>
        <sz val="11"/>
        <color theme="1"/>
        <rFont val="Calibri"/>
        <family val="2"/>
        <scheme val="minor"/>
      </rPr>
      <t xml:space="preserve"> represent the cumulative number of points redeemed and expired that were originally earned in the given earn month.  The sum of redeemed and expired points should never exceed the corresponding number of earned points. </t>
    </r>
    <r>
      <rPr>
        <b/>
        <sz val="11"/>
        <color theme="1"/>
        <rFont val="Calibri"/>
        <family val="2"/>
        <scheme val="minor"/>
      </rPr>
      <t>Redeemed and expired points must be allocated to points earned in a month, usually in a FIFO way.</t>
    </r>
    <r>
      <rPr>
        <sz val="11"/>
        <color theme="1"/>
        <rFont val="Calibri"/>
        <family val="2"/>
        <scheme val="minor"/>
      </rPr>
      <t xml:space="preserve">
</t>
    </r>
    <r>
      <rPr>
        <b/>
        <sz val="11"/>
        <color theme="1"/>
        <rFont val="Calibri"/>
        <family val="2"/>
        <scheme val="minor"/>
      </rPr>
      <t>Observation date</t>
    </r>
    <r>
      <rPr>
        <sz val="11"/>
        <color theme="1"/>
        <rFont val="Calibri"/>
        <family val="2"/>
        <scheme val="minor"/>
      </rPr>
      <t xml:space="preserve"> is a calculated field based on earn month and earn month age.</t>
    </r>
  </si>
  <si>
    <t>FIFO</t>
  </si>
  <si>
    <t>First-in, first-out: Point redemptions are tied to the member’s earliest earned points (first in) that remain outstanding</t>
  </si>
  <si>
    <r>
      <t xml:space="preserve">Selected URR based on several indications
Each row represents an earn month, with earned points, redeemed points, expired points and outstanding points summarized in Columns (2) through (5). </t>
    </r>
    <r>
      <rPr>
        <b/>
        <sz val="11"/>
        <color theme="1"/>
        <rFont val="Calibri"/>
        <family val="2"/>
        <scheme val="minor"/>
      </rPr>
      <t>Redeemed and expired points must be allocated to the points earned in the given month, typically based on a FIFO allocation</t>
    </r>
    <r>
      <rPr>
        <sz val="11"/>
        <color theme="1"/>
        <rFont val="Calibri"/>
        <family val="2"/>
        <scheme val="minor"/>
      </rPr>
      <t xml:space="preserve">
The indicated URRs from Rdm_Dev and Exp_Dev are shown in Columns (9) and (10)
Select the URR on EP in Column (11) based on the indications. The URR on OS is then calculated in Column (12). Check that the URR on OS does not fall below 0% or above 100%</t>
    </r>
  </si>
  <si>
    <t xml:space="preserve">KYROS builds solutions for teams responsible for financial aspects of loyalty programs. Our solutions help programs to optimize breakage, manage program liability and cashflow, support financial reporting and auditor reviews, scenario test financial impacts of program strategies, and measure and optimize program performance. 
In other words, we help to prove the value of loyalty programs, and help convince CFOs to invest in them.
KYROS is the only actuarial firm globally that solely focuses on loyalty programs. Our intense focus in this specialized field gives us the unique ability to design solutions to meet the nuanced actuarial needs of modern loyalty programs. </t>
  </si>
  <si>
    <t xml:space="preserve">This file illustrates a basic URR estimation technique - the earn month approach. There are some fundamental flaws with this approach, such as its inability to respond to mix shift, but it is the most actuarially sound method that can be performed in an Excel spreadsheet. For large loyalty programs, we recommend using more sophisticated techniques. </t>
  </si>
  <si>
    <t>Read more about the spectrum of URR estimation techniques here</t>
  </si>
  <si>
    <t>Introduction</t>
  </si>
  <si>
    <t>This model requires redeemed points to be allocated to specific earned points. This allocation is often performed on a FIFO basis for each individual member, which can be a difficult calculation to perform. KYROS is offering users of this model a special discount to perform this FIFO allocation on your loyalty program's data and produce the required inputs for this file.</t>
  </si>
  <si>
    <t>Click here for more details</t>
  </si>
  <si>
    <t>Watch this video to learn how to use this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</si>
</sst>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_);_(* \(#,##0\);_(* &quot;-&quot;??_);_(@_)"/>
    <numFmt numFmtId="165" formatCode="0.0%"/>
    <numFmt numFmtId="166" formatCode="0.000_);\(0.000\)"/>
    <numFmt numFmtId="167" formatCode="0_);\(0\)"/>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CC"/>
      <name val="Calibri"/>
      <family val="2"/>
      <scheme val="minor"/>
    </font>
    <font>
      <sz val="11"/>
      <color rgb="FF7030A0"/>
      <name val="Calibri"/>
      <family val="2"/>
      <scheme val="minor"/>
    </font>
    <font>
      <sz val="11"/>
      <color rgb="FF000000"/>
      <name val="Calibri"/>
      <family val="2"/>
      <scheme val="minor"/>
    </font>
    <font>
      <u/>
      <sz val="11"/>
      <color theme="10"/>
      <name val="Calibri"/>
      <family val="2"/>
      <scheme val="minor"/>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rgb="FFECDCF8"/>
        <bgColor indexed="64"/>
      </patternFill>
    </fill>
  </fills>
  <borders count="4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s>
  <cellStyleXfs count="45">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114">
    <xf numFmtId="0" fontId="0" fillId="0" borderId="0" xfId="0"/>
    <xf numFmtId="0" fontId="0" fillId="33" borderId="0" xfId="0" applyFill="1"/>
    <xf numFmtId="0" fontId="16" fillId="34" borderId="10" xfId="0" applyFont="1" applyFill="1" applyBorder="1" applyAlignment="1">
      <alignment horizontal="center"/>
    </xf>
    <xf numFmtId="0" fontId="16" fillId="34" borderId="11" xfId="0" applyFont="1" applyFill="1" applyBorder="1" applyAlignment="1">
      <alignment horizontal="center"/>
    </xf>
    <xf numFmtId="0" fontId="16" fillId="35" borderId="12" xfId="0" applyFont="1" applyFill="1" applyBorder="1" applyAlignment="1">
      <alignment horizontal="center"/>
    </xf>
    <xf numFmtId="0" fontId="0" fillId="34" borderId="15" xfId="0" applyFill="1" applyBorder="1" applyAlignment="1">
      <alignment horizontal="center" vertical="center"/>
    </xf>
    <xf numFmtId="0" fontId="0" fillId="34" borderId="17" xfId="0" applyFill="1" applyBorder="1" applyAlignment="1">
      <alignment horizontal="center" vertical="center"/>
    </xf>
    <xf numFmtId="0" fontId="0" fillId="34" borderId="18" xfId="0" applyFill="1" applyBorder="1" applyAlignment="1">
      <alignment horizontal="left" vertical="center" wrapText="1"/>
    </xf>
    <xf numFmtId="0" fontId="16" fillId="36" borderId="10" xfId="0" applyFont="1" applyFill="1" applyBorder="1" applyAlignment="1">
      <alignment horizontal="centerContinuous"/>
    </xf>
    <xf numFmtId="0" fontId="16" fillId="36" borderId="19" xfId="0" applyFont="1" applyFill="1" applyBorder="1" applyAlignment="1">
      <alignment horizontal="centerContinuous"/>
    </xf>
    <xf numFmtId="0" fontId="0" fillId="36" borderId="15" xfId="0" applyFill="1" applyBorder="1" applyAlignment="1">
      <alignment horizontal="center" vertical="center"/>
    </xf>
    <xf numFmtId="0" fontId="0" fillId="36" borderId="21" xfId="0" applyFill="1" applyBorder="1" applyAlignment="1">
      <alignment wrapText="1"/>
    </xf>
    <xf numFmtId="14" fontId="0" fillId="33" borderId="0" xfId="0" applyNumberFormat="1" applyFill="1"/>
    <xf numFmtId="164" fontId="0" fillId="33" borderId="0" xfId="1" applyNumberFormat="1" applyFont="1" applyFill="1"/>
    <xf numFmtId="164" fontId="0" fillId="33" borderId="0" xfId="0" applyNumberFormat="1" applyFill="1"/>
    <xf numFmtId="0" fontId="0" fillId="34" borderId="16" xfId="0" applyFill="1" applyBorder="1" applyAlignment="1">
      <alignment horizontal="left" vertical="center" wrapText="1"/>
    </xf>
    <xf numFmtId="165" fontId="0" fillId="33" borderId="0" xfId="2" applyNumberFormat="1" applyFont="1" applyFill="1"/>
    <xf numFmtId="166" fontId="0" fillId="33" borderId="0" xfId="2" applyNumberFormat="1" applyFont="1" applyFill="1"/>
    <xf numFmtId="166" fontId="0" fillId="33" borderId="0" xfId="0" applyNumberFormat="1" applyFill="1"/>
    <xf numFmtId="166" fontId="0" fillId="33" borderId="0" xfId="0" applyNumberFormat="1" applyFill="1" applyAlignment="1">
      <alignment horizontal="right"/>
    </xf>
    <xf numFmtId="0" fontId="0" fillId="33" borderId="0" xfId="0" applyFill="1" applyAlignment="1">
      <alignment horizontal="right"/>
    </xf>
    <xf numFmtId="164" fontId="0" fillId="33" borderId="0" xfId="1" applyNumberFormat="1" applyFont="1" applyFill="1" applyBorder="1"/>
    <xf numFmtId="164" fontId="0" fillId="34" borderId="0" xfId="1" applyNumberFormat="1" applyFont="1" applyFill="1" applyBorder="1"/>
    <xf numFmtId="164" fontId="0" fillId="34" borderId="26" xfId="1" applyNumberFormat="1" applyFont="1" applyFill="1" applyBorder="1"/>
    <xf numFmtId="164" fontId="0" fillId="34" borderId="28" xfId="1" applyNumberFormat="1" applyFont="1" applyFill="1" applyBorder="1"/>
    <xf numFmtId="164" fontId="0" fillId="34" borderId="29" xfId="1" applyNumberFormat="1" applyFont="1" applyFill="1" applyBorder="1"/>
    <xf numFmtId="0" fontId="0" fillId="34" borderId="22" xfId="0" applyFill="1" applyBorder="1"/>
    <xf numFmtId="0" fontId="0" fillId="34" borderId="23" xfId="0" applyFill="1" applyBorder="1"/>
    <xf numFmtId="0" fontId="0" fillId="34" borderId="24" xfId="0" applyFill="1" applyBorder="1"/>
    <xf numFmtId="0" fontId="0" fillId="34" borderId="30" xfId="0" applyFill="1" applyBorder="1" applyAlignment="1">
      <alignment horizontal="center"/>
    </xf>
    <xf numFmtId="0" fontId="0" fillId="34" borderId="31" xfId="0" applyFill="1" applyBorder="1" applyAlignment="1">
      <alignment horizontal="center"/>
    </xf>
    <xf numFmtId="14" fontId="0" fillId="34" borderId="33" xfId="0" applyNumberFormat="1" applyFill="1" applyBorder="1"/>
    <xf numFmtId="14" fontId="0" fillId="34" borderId="32" xfId="0" applyNumberFormat="1" applyFill="1" applyBorder="1"/>
    <xf numFmtId="0" fontId="16" fillId="34" borderId="25" xfId="0" applyFont="1" applyFill="1" applyBorder="1" applyAlignment="1">
      <alignment horizontal="right"/>
    </xf>
    <xf numFmtId="0" fontId="16" fillId="34" borderId="23" xfId="0" applyFont="1" applyFill="1" applyBorder="1" applyAlignment="1">
      <alignment horizontal="left"/>
    </xf>
    <xf numFmtId="0" fontId="16" fillId="33" borderId="0" xfId="0" applyFont="1" applyFill="1"/>
    <xf numFmtId="0" fontId="0" fillId="36" borderId="22" xfId="0" applyFill="1" applyBorder="1"/>
    <xf numFmtId="165" fontId="0" fillId="36" borderId="23" xfId="2" applyNumberFormat="1" applyFont="1" applyFill="1" applyBorder="1"/>
    <xf numFmtId="165" fontId="0" fillId="36" borderId="24" xfId="2" applyNumberFormat="1" applyFont="1" applyFill="1" applyBorder="1"/>
    <xf numFmtId="166" fontId="0" fillId="36" borderId="0" xfId="2" applyNumberFormat="1" applyFont="1" applyFill="1" applyBorder="1"/>
    <xf numFmtId="166" fontId="0" fillId="36" borderId="26" xfId="2" applyNumberFormat="1" applyFont="1" applyFill="1" applyBorder="1"/>
    <xf numFmtId="0" fontId="0" fillId="36" borderId="28" xfId="0" applyFill="1" applyBorder="1"/>
    <xf numFmtId="0" fontId="0" fillId="36" borderId="29" xfId="0" applyFill="1" applyBorder="1"/>
    <xf numFmtId="0" fontId="16" fillId="36" borderId="25" xfId="0" applyFont="1" applyFill="1" applyBorder="1" applyAlignment="1">
      <alignment horizontal="right"/>
    </xf>
    <xf numFmtId="0" fontId="16" fillId="36" borderId="23" xfId="0" applyFont="1" applyFill="1" applyBorder="1"/>
    <xf numFmtId="14" fontId="0" fillId="36" borderId="33" xfId="0" applyNumberFormat="1" applyFill="1" applyBorder="1"/>
    <xf numFmtId="14" fontId="0" fillId="36" borderId="32" xfId="0" applyNumberFormat="1" applyFill="1" applyBorder="1"/>
    <xf numFmtId="0" fontId="0" fillId="36" borderId="30" xfId="0" applyFill="1" applyBorder="1" applyAlignment="1">
      <alignment horizontal="center"/>
    </xf>
    <xf numFmtId="0" fontId="0" fillId="36" borderId="31" xfId="0" applyFill="1" applyBorder="1" applyAlignment="1">
      <alignment horizontal="center"/>
    </xf>
    <xf numFmtId="14" fontId="0" fillId="33" borderId="0" xfId="0" applyNumberFormat="1" applyFill="1" applyBorder="1"/>
    <xf numFmtId="0" fontId="0" fillId="33" borderId="0" xfId="0" applyFill="1" applyAlignment="1">
      <alignment horizontal="center"/>
    </xf>
    <xf numFmtId="14" fontId="0" fillId="33" borderId="0" xfId="0" applyNumberFormat="1" applyFill="1" applyAlignment="1">
      <alignment horizontal="center"/>
    </xf>
    <xf numFmtId="14" fontId="0" fillId="35" borderId="22" xfId="0" applyNumberFormat="1" applyFill="1" applyBorder="1" applyAlignment="1">
      <alignment horizontal="center"/>
    </xf>
    <xf numFmtId="166" fontId="0" fillId="35" borderId="23" xfId="0" applyNumberFormat="1" applyFill="1" applyBorder="1"/>
    <xf numFmtId="166" fontId="0" fillId="35" borderId="24" xfId="0" applyNumberFormat="1" applyFill="1" applyBorder="1"/>
    <xf numFmtId="14" fontId="0" fillId="35" borderId="25" xfId="0" applyNumberFormat="1" applyFill="1" applyBorder="1" applyAlignment="1">
      <alignment horizontal="center"/>
    </xf>
    <xf numFmtId="166" fontId="0" fillId="35" borderId="0" xfId="0" applyNumberFormat="1" applyFill="1" applyBorder="1"/>
    <xf numFmtId="0" fontId="0" fillId="35" borderId="26" xfId="0" applyFill="1" applyBorder="1"/>
    <xf numFmtId="0" fontId="0" fillId="35" borderId="0" xfId="0" applyFill="1" applyBorder="1"/>
    <xf numFmtId="14" fontId="0" fillId="35" borderId="25" xfId="0" applyNumberFormat="1" applyFill="1" applyBorder="1"/>
    <xf numFmtId="14" fontId="0" fillId="35" borderId="27" xfId="0" applyNumberFormat="1" applyFill="1" applyBorder="1" applyAlignment="1">
      <alignment horizontal="right"/>
    </xf>
    <xf numFmtId="166" fontId="0" fillId="35" borderId="28" xfId="0" applyNumberFormat="1" applyFill="1" applyBorder="1"/>
    <xf numFmtId="0" fontId="0" fillId="33" borderId="0" xfId="0" applyFill="1" applyBorder="1"/>
    <xf numFmtId="0" fontId="0" fillId="34" borderId="33" xfId="0" applyFill="1" applyBorder="1" applyAlignment="1">
      <alignment horizontal="center" vertical="center"/>
    </xf>
    <xf numFmtId="166" fontId="0" fillId="35" borderId="28" xfId="0" applyNumberFormat="1" applyFill="1" applyBorder="1" applyAlignment="1">
      <alignment horizontal="right"/>
    </xf>
    <xf numFmtId="165" fontId="0" fillId="33" borderId="0" xfId="2" applyNumberFormat="1" applyFont="1" applyFill="1" applyAlignment="1">
      <alignment horizontal="right"/>
    </xf>
    <xf numFmtId="0" fontId="0" fillId="33" borderId="30" xfId="0" applyFill="1" applyBorder="1" applyAlignment="1">
      <alignment horizontal="center"/>
    </xf>
    <xf numFmtId="0" fontId="0" fillId="34" borderId="20" xfId="0" applyFill="1" applyBorder="1" applyAlignment="1">
      <alignment horizontal="center" vertical="center"/>
    </xf>
    <xf numFmtId="0" fontId="0" fillId="33" borderId="0" xfId="0" applyFill="1" applyBorder="1" applyAlignment="1">
      <alignment horizontal="center"/>
    </xf>
    <xf numFmtId="167" fontId="0" fillId="33" borderId="0" xfId="0" applyNumberFormat="1" applyFill="1" applyBorder="1" applyAlignment="1">
      <alignment horizontal="center"/>
    </xf>
    <xf numFmtId="0" fontId="0" fillId="33" borderId="0" xfId="0" quotePrefix="1" applyFill="1"/>
    <xf numFmtId="167" fontId="0" fillId="33" borderId="0" xfId="0" quotePrefix="1" applyNumberFormat="1" applyFill="1"/>
    <xf numFmtId="167" fontId="0" fillId="33" borderId="0" xfId="0" quotePrefix="1" applyNumberFormat="1" applyFill="1" applyAlignment="1">
      <alignment horizontal="right"/>
    </xf>
    <xf numFmtId="0" fontId="20" fillId="35" borderId="12" xfId="0" applyFont="1" applyFill="1" applyBorder="1" applyAlignment="1">
      <alignment horizontal="center" vertical="center" wrapText="1"/>
    </xf>
    <xf numFmtId="0" fontId="0" fillId="36" borderId="17" xfId="0" applyFill="1" applyBorder="1" applyAlignment="1">
      <alignment horizontal="center" vertical="center"/>
    </xf>
    <xf numFmtId="0" fontId="0" fillId="33" borderId="14" xfId="0" applyFill="1" applyBorder="1"/>
    <xf numFmtId="0" fontId="0" fillId="33" borderId="37" xfId="0" applyFill="1" applyBorder="1"/>
    <xf numFmtId="0" fontId="0" fillId="33" borderId="37" xfId="0" applyFill="1" applyBorder="1" applyAlignment="1">
      <alignment horizontal="center" vertical="center" wrapText="1"/>
    </xf>
    <xf numFmtId="0" fontId="0" fillId="33" borderId="37" xfId="0" applyFill="1" applyBorder="1" applyAlignment="1">
      <alignment horizontal="center"/>
    </xf>
    <xf numFmtId="0" fontId="21" fillId="33" borderId="37" xfId="44" applyFill="1" applyBorder="1" applyAlignment="1">
      <alignment horizontal="center"/>
    </xf>
    <xf numFmtId="0" fontId="0" fillId="33" borderId="38" xfId="0" applyFill="1" applyBorder="1"/>
    <xf numFmtId="0" fontId="0" fillId="36" borderId="20" xfId="0" applyFill="1" applyBorder="1" applyAlignment="1">
      <alignment horizontal="center" vertical="center" wrapText="1"/>
    </xf>
    <xf numFmtId="0" fontId="0" fillId="36" borderId="13" xfId="0" applyFill="1" applyBorder="1" applyAlignment="1">
      <alignment vertical="center" wrapText="1"/>
    </xf>
    <xf numFmtId="0" fontId="0" fillId="36" borderId="39" xfId="0" applyFill="1" applyBorder="1" applyAlignment="1">
      <alignment horizontal="center" vertical="center"/>
    </xf>
    <xf numFmtId="0" fontId="0" fillId="36" borderId="16" xfId="0" applyFill="1" applyBorder="1" applyAlignment="1">
      <alignment wrapText="1"/>
    </xf>
    <xf numFmtId="0" fontId="0" fillId="36" borderId="18" xfId="0" applyFill="1" applyBorder="1" applyAlignment="1">
      <alignment vertical="center" wrapText="1"/>
    </xf>
    <xf numFmtId="0" fontId="16" fillId="38" borderId="22" xfId="0" applyFont="1" applyFill="1" applyBorder="1" applyAlignment="1">
      <alignment horizontal="centerContinuous"/>
    </xf>
    <xf numFmtId="0" fontId="0" fillId="38" borderId="24" xfId="0" applyFill="1" applyBorder="1" applyAlignment="1">
      <alignment horizontal="centerContinuous"/>
    </xf>
    <xf numFmtId="0" fontId="0" fillId="38" borderId="22" xfId="0" applyFill="1" applyBorder="1" applyAlignment="1">
      <alignment horizontal="centerContinuous" vertical="center" wrapText="1"/>
    </xf>
    <xf numFmtId="0" fontId="0" fillId="38" borderId="24" xfId="0" applyFill="1" applyBorder="1" applyAlignment="1">
      <alignment horizontal="centerContinuous" wrapText="1"/>
    </xf>
    <xf numFmtId="0" fontId="0" fillId="38" borderId="29" xfId="0" applyFill="1" applyBorder="1" applyAlignment="1">
      <alignment horizontal="centerContinuous" wrapText="1"/>
    </xf>
    <xf numFmtId="0" fontId="21" fillId="38" borderId="27" xfId="44" applyFill="1" applyBorder="1" applyAlignment="1">
      <alignment horizontal="centerContinuous" vertical="center" wrapText="1"/>
    </xf>
    <xf numFmtId="0" fontId="21" fillId="38" borderId="27" xfId="44" applyFill="1" applyBorder="1" applyAlignment="1">
      <alignment horizontal="centerContinuous" vertical="top" wrapText="1"/>
    </xf>
    <xf numFmtId="0" fontId="0" fillId="38" borderId="29" xfId="0" applyFill="1" applyBorder="1" applyAlignment="1">
      <alignment horizontal="centerContinuous" vertical="top" wrapText="1"/>
    </xf>
    <xf numFmtId="0" fontId="20" fillId="35" borderId="14" xfId="0" applyFont="1" applyFill="1" applyBorder="1" applyAlignment="1">
      <alignment horizontal="center" vertical="center" wrapText="1"/>
    </xf>
    <xf numFmtId="0" fontId="20" fillId="35" borderId="38" xfId="0" applyFont="1" applyFill="1" applyBorder="1" applyAlignment="1">
      <alignment horizontal="center" vertical="center" wrapText="1"/>
    </xf>
    <xf numFmtId="0" fontId="21" fillId="37" borderId="14" xfId="44" applyFill="1" applyBorder="1" applyAlignment="1">
      <alignment horizontal="center" vertical="center"/>
    </xf>
    <xf numFmtId="0" fontId="21" fillId="37" borderId="38" xfId="44" applyFill="1" applyBorder="1" applyAlignment="1">
      <alignment horizontal="center" vertical="center"/>
    </xf>
    <xf numFmtId="165" fontId="18" fillId="37" borderId="0" xfId="0" applyNumberFormat="1" applyFont="1" applyFill="1" applyProtection="1">
      <protection locked="0"/>
    </xf>
    <xf numFmtId="0" fontId="18" fillId="37" borderId="0" xfId="0" applyFont="1" applyFill="1" applyAlignment="1" applyProtection="1">
      <alignment horizontal="center"/>
      <protection locked="0"/>
    </xf>
    <xf numFmtId="14" fontId="0" fillId="37" borderId="34" xfId="0" applyNumberFormat="1" applyFill="1" applyBorder="1" applyAlignment="1" applyProtection="1">
      <alignment horizontal="right"/>
      <protection locked="0"/>
    </xf>
    <xf numFmtId="166" fontId="18" fillId="37" borderId="35" xfId="0" applyNumberFormat="1" applyFont="1" applyFill="1" applyBorder="1" applyProtection="1">
      <protection locked="0"/>
    </xf>
    <xf numFmtId="0" fontId="0" fillId="37" borderId="36" xfId="0" applyFill="1" applyBorder="1" applyProtection="1">
      <protection locked="0"/>
    </xf>
    <xf numFmtId="166" fontId="18" fillId="37" borderId="29" xfId="0" applyNumberFormat="1" applyFont="1" applyFill="1" applyBorder="1" applyProtection="1">
      <protection locked="0"/>
    </xf>
    <xf numFmtId="0" fontId="0" fillId="37" borderId="0" xfId="0" applyFill="1" applyProtection="1">
      <protection locked="0"/>
    </xf>
    <xf numFmtId="14" fontId="18" fillId="37" borderId="0" xfId="0" applyNumberFormat="1" applyFont="1" applyFill="1" applyProtection="1">
      <protection locked="0"/>
    </xf>
    <xf numFmtId="0" fontId="18" fillId="37" borderId="0" xfId="0" applyFont="1" applyFill="1" applyProtection="1">
      <protection locked="0"/>
    </xf>
    <xf numFmtId="164" fontId="18" fillId="37" borderId="0" xfId="1" applyNumberFormat="1" applyFont="1" applyFill="1" applyProtection="1">
      <protection locked="0"/>
    </xf>
    <xf numFmtId="0" fontId="0" fillId="39" borderId="0" xfId="0" applyFill="1"/>
    <xf numFmtId="14" fontId="19" fillId="39" borderId="0" xfId="0" applyNumberFormat="1" applyFont="1" applyFill="1"/>
    <xf numFmtId="0" fontId="0" fillId="37" borderId="20" xfId="0" applyFill="1" applyBorder="1" applyAlignment="1" applyProtection="1">
      <alignment horizontal="center" vertical="center"/>
      <protection locked="0"/>
    </xf>
    <xf numFmtId="14" fontId="18" fillId="37" borderId="13" xfId="0" applyNumberFormat="1" applyFont="1" applyFill="1" applyBorder="1" applyAlignment="1" applyProtection="1">
      <alignment horizontal="center" vertical="center"/>
      <protection locked="0"/>
    </xf>
    <xf numFmtId="0" fontId="0" fillId="37" borderId="17" xfId="0" applyFill="1" applyBorder="1" applyAlignment="1" applyProtection="1">
      <alignment horizontal="center" vertical="center"/>
      <protection locked="0"/>
    </xf>
    <xf numFmtId="14" fontId="18" fillId="37" borderId="18" xfId="0" applyNumberFormat="1" applyFont="1" applyFill="1" applyBorder="1" applyAlignment="1" applyProtection="1">
      <alignment horizontal="center" vertical="center"/>
      <protection locked="0"/>
    </xf>
  </cellXfs>
  <cellStyles count="45">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Hyperlink" xfId="44" builtinId="8"/>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Percent" xfId="2" builtinId="5"/>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colors>
    <mruColors>
      <color rgb="FFECDCF8"/>
      <color rgb="FFF6D8FC"/>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1990725</xdr:colOff>
      <xdr:row>3</xdr:row>
      <xdr:rowOff>161925</xdr:rowOff>
    </xdr:from>
    <xdr:to>
      <xdr:col>1</xdr:col>
      <xdr:colOff>3840861</xdr:colOff>
      <xdr:row>5</xdr:row>
      <xdr:rowOff>146685</xdr:rowOff>
    </xdr:to>
    <xdr:pic>
      <xdr:nvPicPr>
        <xdr:cNvPr id="2" name="Picture 1">
          <a:extLst>
            <a:ext uri="{FF2B5EF4-FFF2-40B4-BE49-F238E27FC236}">
              <a16:creationId xmlns:a16="http://schemas.microsoft.com/office/drawing/2014/main" id="{EAA3ED21-BD91-4D49-9CA8-9671A0E9D9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00325" y="742950"/>
          <a:ext cx="1850136" cy="3657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len.llaguno@kyrosinsights.com" TargetMode="External"/><Relationship Id="rId1" Type="http://schemas.openxmlformats.org/officeDocument/2006/relationships/hyperlink" Target="https://www.kyrosinsights.co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kyrosinsights.com/finance-health-check" TargetMode="External"/><Relationship Id="rId2" Type="http://schemas.openxmlformats.org/officeDocument/2006/relationships/hyperlink" Target="https://www.kyrosinsights.com/ultimate-guide-to-breakage-estimation" TargetMode="External"/><Relationship Id="rId1" Type="http://schemas.openxmlformats.org/officeDocument/2006/relationships/hyperlink" Target="https://kyros.hubs.vidyard.com/watch/5qxxQqXG23wpRM7QAfkT1T?" TargetMode="External"/><Relationship Id="rId4" Type="http://schemas.openxmlformats.org/officeDocument/2006/relationships/hyperlink" Target="https://kyros.hubs.vidyard.com/watch/LbSY2eVT4vbai9RYU2svu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628DF-2488-4DD0-BE10-047413A4707E}">
  <dimension ref="B3:B12"/>
  <sheetViews>
    <sheetView tabSelected="1" workbookViewId="0"/>
  </sheetViews>
  <sheetFormatPr defaultRowHeight="15" x14ac:dyDescent="0.25"/>
  <cols>
    <col min="1" max="1" width="9.140625" style="1"/>
    <col min="2" max="2" width="86.85546875" style="1" customWidth="1"/>
    <col min="3" max="16384" width="9.140625" style="1"/>
  </cols>
  <sheetData>
    <row r="3" spans="2:2" ht="15.75" thickBot="1" x14ac:dyDescent="0.3"/>
    <row r="4" spans="2:2" x14ac:dyDescent="0.25">
      <c r="B4" s="75"/>
    </row>
    <row r="5" spans="2:2" x14ac:dyDescent="0.25">
      <c r="B5" s="76"/>
    </row>
    <row r="6" spans="2:2" x14ac:dyDescent="0.25">
      <c r="B6" s="76"/>
    </row>
    <row r="7" spans="2:2" ht="165" x14ac:dyDescent="0.25">
      <c r="B7" s="77" t="s">
        <v>83</v>
      </c>
    </row>
    <row r="8" spans="2:2" x14ac:dyDescent="0.25">
      <c r="B8" s="76"/>
    </row>
    <row r="9" spans="2:2" x14ac:dyDescent="0.25">
      <c r="B9" s="78" t="s">
        <v>75</v>
      </c>
    </row>
    <row r="10" spans="2:2" x14ac:dyDescent="0.25">
      <c r="B10" s="79" t="s">
        <v>76</v>
      </c>
    </row>
    <row r="11" spans="2:2" x14ac:dyDescent="0.25">
      <c r="B11" s="79" t="s">
        <v>77</v>
      </c>
    </row>
    <row r="12" spans="2:2" ht="15.75" thickBot="1" x14ac:dyDescent="0.3">
      <c r="B12" s="80"/>
    </row>
  </sheetData>
  <sheetProtection algorithmName="SHA-512" hashValue="GabpYnz2Ng8EgT7LbvAKxi3nu8Yl4vN/vy7fr7q3a2GDNiAABExM75EU/aHQMUTsgSjNWMuZzOOii07B8tQLTQ==" saltValue="weA6rS8qj6zGfPZr4DNcug==" spinCount="100000" sheet="1" objects="1" scenarios="1"/>
  <hyperlinks>
    <hyperlink ref="B10" r:id="rId1" xr:uid="{2563764B-A577-441E-8DB2-4B4746D011AE}"/>
    <hyperlink ref="B11" r:id="rId2" xr:uid="{B474A25C-9D66-45A6-9DA6-BB906DA7A077}"/>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6A951-A459-4F3F-8C2F-575E90A82291}">
  <dimension ref="B1:G21"/>
  <sheetViews>
    <sheetView workbookViewId="0"/>
  </sheetViews>
  <sheetFormatPr defaultColWidth="9.140625" defaultRowHeight="15" x14ac:dyDescent="0.25"/>
  <cols>
    <col min="1" max="1" width="9.140625" style="1"/>
    <col min="2" max="2" width="16.140625" style="1" bestFit="1" customWidth="1"/>
    <col min="3" max="3" width="73.28515625" style="1" customWidth="1"/>
    <col min="4" max="6" width="9.140625" style="1"/>
    <col min="7" max="7" width="100.42578125" style="1" customWidth="1"/>
    <col min="8" max="16384" width="9.140625" style="1"/>
  </cols>
  <sheetData>
    <row r="1" spans="2:7" ht="15.75" thickBot="1" x14ac:dyDescent="0.3"/>
    <row r="2" spans="2:7" ht="15.75" thickBot="1" x14ac:dyDescent="0.3">
      <c r="B2" s="86" t="s">
        <v>86</v>
      </c>
      <c r="C2" s="87"/>
      <c r="G2" s="4" t="s">
        <v>13</v>
      </c>
    </row>
    <row r="3" spans="2:7" ht="70.5" customHeight="1" x14ac:dyDescent="0.25">
      <c r="B3" s="88" t="s">
        <v>84</v>
      </c>
      <c r="C3" s="89"/>
      <c r="G3" s="94" t="s">
        <v>73</v>
      </c>
    </row>
    <row r="4" spans="2:7" ht="39.75" customHeight="1" thickBot="1" x14ac:dyDescent="0.3">
      <c r="B4" s="91" t="s">
        <v>85</v>
      </c>
      <c r="C4" s="90"/>
      <c r="G4" s="95"/>
    </row>
    <row r="5" spans="2:7" ht="70.5" customHeight="1" thickBot="1" x14ac:dyDescent="0.3">
      <c r="B5" s="88" t="s">
        <v>87</v>
      </c>
      <c r="C5" s="89"/>
      <c r="G5" s="73" t="s">
        <v>15</v>
      </c>
    </row>
    <row r="6" spans="2:7" ht="22.5" customHeight="1" thickBot="1" x14ac:dyDescent="0.3">
      <c r="B6" s="92" t="s">
        <v>88</v>
      </c>
      <c r="C6" s="93"/>
    </row>
    <row r="7" spans="2:7" ht="15.75" thickBot="1" x14ac:dyDescent="0.3">
      <c r="G7" s="96" t="s">
        <v>89</v>
      </c>
    </row>
    <row r="8" spans="2:7" ht="15.75" customHeight="1" thickBot="1" x14ac:dyDescent="0.3">
      <c r="B8" s="2" t="s">
        <v>11</v>
      </c>
      <c r="C8" s="3" t="s">
        <v>12</v>
      </c>
      <c r="G8" s="97"/>
    </row>
    <row r="9" spans="2:7" ht="192" customHeight="1" x14ac:dyDescent="0.25">
      <c r="B9" s="67" t="s">
        <v>18</v>
      </c>
      <c r="C9" s="15" t="s">
        <v>82</v>
      </c>
    </row>
    <row r="10" spans="2:7" ht="127.5" customHeight="1" x14ac:dyDescent="0.25">
      <c r="B10" s="63" t="s">
        <v>51</v>
      </c>
      <c r="C10" s="15" t="s">
        <v>78</v>
      </c>
    </row>
    <row r="11" spans="2:7" ht="19.5" customHeight="1" x14ac:dyDescent="0.25">
      <c r="B11" s="5" t="s">
        <v>56</v>
      </c>
      <c r="C11" s="15" t="s">
        <v>57</v>
      </c>
    </row>
    <row r="12" spans="2:7" ht="255" x14ac:dyDescent="0.25">
      <c r="B12" s="5" t="s">
        <v>31</v>
      </c>
      <c r="C12" s="15" t="s">
        <v>32</v>
      </c>
    </row>
    <row r="13" spans="2:7" ht="19.5" customHeight="1" x14ac:dyDescent="0.25">
      <c r="B13" s="5" t="s">
        <v>33</v>
      </c>
      <c r="C13" s="15" t="s">
        <v>34</v>
      </c>
    </row>
    <row r="14" spans="2:7" ht="360" x14ac:dyDescent="0.25">
      <c r="B14" s="5" t="s">
        <v>21</v>
      </c>
      <c r="C14" s="15" t="s">
        <v>79</v>
      </c>
      <c r="E14" s="35"/>
    </row>
    <row r="15" spans="2:7" ht="30.75" thickBot="1" x14ac:dyDescent="0.3">
      <c r="B15" s="6" t="s">
        <v>14</v>
      </c>
      <c r="C15" s="7" t="s">
        <v>20</v>
      </c>
      <c r="E15" s="35"/>
    </row>
    <row r="16" spans="2:7" ht="15.75" thickBot="1" x14ac:dyDescent="0.3">
      <c r="E16" s="35"/>
    </row>
    <row r="17" spans="2:5" ht="15.75" customHeight="1" thickBot="1" x14ac:dyDescent="0.3">
      <c r="B17" s="8" t="s">
        <v>16</v>
      </c>
      <c r="C17" s="9"/>
      <c r="E17" s="35"/>
    </row>
    <row r="18" spans="2:5" ht="30.75" customHeight="1" x14ac:dyDescent="0.25">
      <c r="B18" s="81" t="s">
        <v>80</v>
      </c>
      <c r="C18" s="82" t="s">
        <v>81</v>
      </c>
      <c r="E18" s="35"/>
    </row>
    <row r="19" spans="2:5" ht="30" x14ac:dyDescent="0.25">
      <c r="B19" s="83" t="s">
        <v>63</v>
      </c>
      <c r="C19" s="84" t="s">
        <v>74</v>
      </c>
    </row>
    <row r="20" spans="2:5" ht="30" x14ac:dyDescent="0.25">
      <c r="B20" s="10" t="s">
        <v>17</v>
      </c>
      <c r="C20" s="11" t="s">
        <v>71</v>
      </c>
    </row>
    <row r="21" spans="2:5" ht="30" customHeight="1" thickBot="1" x14ac:dyDescent="0.3">
      <c r="B21" s="74" t="s">
        <v>48</v>
      </c>
      <c r="C21" s="85" t="s">
        <v>72</v>
      </c>
    </row>
  </sheetData>
  <sheetProtection algorithmName="SHA-512" hashValue="a8k6YoiAKlRmPipTx034hiu/MIbMCqDor6yhOYhWedCE3EzfFzBKKkeGCAN4nLLPwMf9aULeyLc7CydSeArTWA==" saltValue="f8/Z5RfTnRzL4RqfjIVIGw==" spinCount="100000" sheet="1" objects="1" scenarios="1"/>
  <mergeCells count="2">
    <mergeCell ref="G3:G4"/>
    <mergeCell ref="G7:G8"/>
  </mergeCells>
  <hyperlinks>
    <hyperlink ref="G7" r:id="rId1" xr:uid="{831671C2-E17A-4078-8630-B2C43265C52F}"/>
    <hyperlink ref="B4" r:id="rId2" xr:uid="{E7DA5E6A-266F-418F-899D-3A991518620A}"/>
    <hyperlink ref="B6" r:id="rId3" xr:uid="{342ED7DD-ED46-40EB-9236-5353DE5C2E4D}"/>
    <hyperlink ref="G7:G8" r:id="rId4" display="Watch this video to learn how to use this file" xr:uid="{0B0FE237-2F73-4BC8-966B-B0B59EC1070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CBE30-C46F-42FA-B4C8-BB4E87C7035E}">
  <dimension ref="B2:M72"/>
  <sheetViews>
    <sheetView workbookViewId="0"/>
  </sheetViews>
  <sheetFormatPr defaultColWidth="9.140625" defaultRowHeight="15" x14ac:dyDescent="0.25"/>
  <cols>
    <col min="1" max="1" width="9.140625" style="1"/>
    <col min="2" max="13" width="14.28515625" style="1" customWidth="1"/>
    <col min="14" max="16384" width="9.140625" style="1"/>
  </cols>
  <sheetData>
    <row r="2" spans="2:13" x14ac:dyDescent="0.25">
      <c r="J2" s="50" t="s">
        <v>8</v>
      </c>
      <c r="K2" s="50" t="s">
        <v>8</v>
      </c>
    </row>
    <row r="3" spans="2:13" x14ac:dyDescent="0.25">
      <c r="C3" s="50" t="s">
        <v>43</v>
      </c>
      <c r="D3" s="50" t="s">
        <v>41</v>
      </c>
      <c r="E3" s="50" t="s">
        <v>49</v>
      </c>
      <c r="F3" s="50" t="s">
        <v>58</v>
      </c>
      <c r="G3" s="50" t="s">
        <v>38</v>
      </c>
      <c r="H3" s="50" t="s">
        <v>38</v>
      </c>
      <c r="I3" s="50"/>
      <c r="J3" s="50" t="s">
        <v>60</v>
      </c>
      <c r="K3" s="50" t="s">
        <v>60</v>
      </c>
      <c r="L3" s="50" t="s">
        <v>6</v>
      </c>
      <c r="M3" s="50" t="s">
        <v>6</v>
      </c>
    </row>
    <row r="4" spans="2:13" x14ac:dyDescent="0.25">
      <c r="B4" s="66" t="s">
        <v>2</v>
      </c>
      <c r="C4" s="66" t="s">
        <v>44</v>
      </c>
      <c r="D4" s="66" t="s">
        <v>40</v>
      </c>
      <c r="E4" s="66" t="s">
        <v>40</v>
      </c>
      <c r="F4" s="66" t="s">
        <v>44</v>
      </c>
      <c r="G4" s="66" t="s">
        <v>39</v>
      </c>
      <c r="H4" s="66" t="s">
        <v>50</v>
      </c>
      <c r="I4" s="66" t="s">
        <v>59</v>
      </c>
      <c r="J4" s="66" t="s">
        <v>61</v>
      </c>
      <c r="K4" s="66" t="s">
        <v>62</v>
      </c>
      <c r="L4" s="66" t="s">
        <v>63</v>
      </c>
      <c r="M4" s="66" t="s">
        <v>17</v>
      </c>
    </row>
    <row r="5" spans="2:13" x14ac:dyDescent="0.25">
      <c r="B5" s="69">
        <v>-1</v>
      </c>
      <c r="C5" s="69">
        <f>B5-1</f>
        <v>-2</v>
      </c>
      <c r="D5" s="69">
        <f t="shared" ref="D5:M5" si="0">C5-1</f>
        <v>-3</v>
      </c>
      <c r="E5" s="69">
        <f t="shared" si="0"/>
        <v>-4</v>
      </c>
      <c r="F5" s="69">
        <f t="shared" si="0"/>
        <v>-5</v>
      </c>
      <c r="G5" s="69">
        <f t="shared" si="0"/>
        <v>-6</v>
      </c>
      <c r="H5" s="69">
        <f t="shared" si="0"/>
        <v>-7</v>
      </c>
      <c r="I5" s="69">
        <f t="shared" si="0"/>
        <v>-8</v>
      </c>
      <c r="J5" s="69">
        <f t="shared" si="0"/>
        <v>-9</v>
      </c>
      <c r="K5" s="69">
        <f t="shared" si="0"/>
        <v>-10</v>
      </c>
      <c r="L5" s="69">
        <f t="shared" si="0"/>
        <v>-11</v>
      </c>
      <c r="M5" s="69">
        <f t="shared" si="0"/>
        <v>-12</v>
      </c>
    </row>
    <row r="6" spans="2:13" x14ac:dyDescent="0.25">
      <c r="B6" s="50"/>
      <c r="C6" s="50"/>
    </row>
    <row r="7" spans="2:13" x14ac:dyDescent="0.25">
      <c r="B7" s="51">
        <f>start_date</f>
        <v>42186</v>
      </c>
      <c r="C7" s="13">
        <f>SUMIFS(Data!$C:$C,Data!$A:$A,$B7,Data!$B:$B,0)</f>
        <v>16708587.854832908</v>
      </c>
      <c r="D7" s="13">
        <f>SUMIFS(Data!$D:$D,Data!$A:$A,$B7,Data!$F:$F,end_date)</f>
        <v>9379020</v>
      </c>
      <c r="E7" s="13">
        <f>SUMIFS(Data!$E:$E,Data!$A:$A,$B7,Data!$F:$F,end_date)</f>
        <v>7261152</v>
      </c>
      <c r="F7" s="13">
        <f>C7-D7-E7</f>
        <v>68415.854832908139</v>
      </c>
      <c r="G7" s="16">
        <f>D7/$C7</f>
        <v>0.56132930451612928</v>
      </c>
      <c r="H7" s="16">
        <f>E7/$C7</f>
        <v>0.43457604335483885</v>
      </c>
      <c r="I7" s="16">
        <f>F7/$C7</f>
        <v>4.0946521290319013E-3</v>
      </c>
      <c r="J7" s="16">
        <f>Rdm_Dev!H7</f>
        <v>0.56132930451612928</v>
      </c>
      <c r="K7" s="16">
        <f>Exp_Dev!H7</f>
        <v>0.5654239566451611</v>
      </c>
      <c r="L7" s="98">
        <f>AVERAGE(J7:K7)</f>
        <v>0.56337663058064513</v>
      </c>
      <c r="M7" s="16">
        <f t="shared" ref="M7:M38" si="1">(L7*C7-D7)/F7</f>
        <v>0.4999999999999864</v>
      </c>
    </row>
    <row r="8" spans="2:13" x14ac:dyDescent="0.25">
      <c r="B8" s="51">
        <f>EDATE(B7,1)</f>
        <v>42217</v>
      </c>
      <c r="C8" s="13">
        <f>SUMIFS(Data!$C:$C,Data!$A:$A,$B8,Data!$B:$B,0)</f>
        <v>16153559.878856318</v>
      </c>
      <c r="D8" s="13">
        <f>SUMIFS(Data!$D:$D,Data!$A:$A,$B8,Data!$F:$F,end_date)</f>
        <v>9458075</v>
      </c>
      <c r="E8" s="13">
        <f>SUMIFS(Data!$E:$E,Data!$A:$A,$B8,Data!$F:$F,end_date)</f>
        <v>6626928</v>
      </c>
      <c r="F8" s="13">
        <f t="shared" ref="F8:F60" si="2">C8-D8-E8</f>
        <v>68556.878856318071</v>
      </c>
      <c r="G8" s="16">
        <f t="shared" ref="G8:G60" si="3">D8/$C8</f>
        <v>0.58551025723932482</v>
      </c>
      <c r="H8" s="16">
        <f t="shared" ref="H8:H60" si="4">E8/$C8</f>
        <v>0.41024567028560088</v>
      </c>
      <c r="I8" s="16">
        <f t="shared" ref="I8:I60" si="5">F8/$C8</f>
        <v>4.2440724750742644E-3</v>
      </c>
      <c r="J8" s="16">
        <f ca="1">Rdm_Dev!H8</f>
        <v>0.5857647605242241</v>
      </c>
      <c r="K8" s="16">
        <f ca="1">Exp_Dev!H8</f>
        <v>0.58944312495787687</v>
      </c>
      <c r="L8" s="98">
        <f ca="1">AVERAGE(J8:K8)</f>
        <v>0.58760394274105043</v>
      </c>
      <c r="M8" s="16">
        <f t="shared" ca="1" si="1"/>
        <v>0.49331992184909451</v>
      </c>
    </row>
    <row r="9" spans="2:13" x14ac:dyDescent="0.25">
      <c r="B9" s="51">
        <f t="shared" ref="B9:B60" si="6">EDATE(B8,1)</f>
        <v>42248</v>
      </c>
      <c r="C9" s="13">
        <f>SUMIFS(Data!$C:$C,Data!$A:$A,$B9,Data!$B:$B,0)</f>
        <v>15219957.907704946</v>
      </c>
      <c r="D9" s="13">
        <f>SUMIFS(Data!$D:$D,Data!$A:$A,$B9,Data!$F:$F,end_date)</f>
        <v>8375754.9999999991</v>
      </c>
      <c r="E9" s="13">
        <f>SUMIFS(Data!$E:$E,Data!$A:$A,$B9,Data!$F:$F,end_date)</f>
        <v>6789120</v>
      </c>
      <c r="F9" s="13">
        <f t="shared" si="2"/>
        <v>55082.907704946585</v>
      </c>
      <c r="G9" s="16">
        <f t="shared" si="3"/>
        <v>0.55031393981450238</v>
      </c>
      <c r="H9" s="16">
        <f t="shared" si="4"/>
        <v>0.44606693666104547</v>
      </c>
      <c r="I9" s="16">
        <f t="shared" si="5"/>
        <v>3.6191235244521559E-3</v>
      </c>
      <c r="J9" s="16">
        <f ca="1">Rdm_Dev!H9</f>
        <v>0.55088690286111486</v>
      </c>
      <c r="K9" s="16">
        <f ca="1">Exp_Dev!H9</f>
        <v>0.5534702497001176</v>
      </c>
      <c r="L9" s="98">
        <f ca="1">AVERAGE(J9:K9)</f>
        <v>0.55217857628061617</v>
      </c>
      <c r="M9" s="16">
        <f t="shared" ca="1" si="1"/>
        <v>0.51521769111100124</v>
      </c>
    </row>
    <row r="10" spans="2:13" x14ac:dyDescent="0.25">
      <c r="B10" s="51">
        <f t="shared" si="6"/>
        <v>42278</v>
      </c>
      <c r="C10" s="13">
        <f>SUMIFS(Data!$C:$C,Data!$A:$A,$B10,Data!$B:$B,0)</f>
        <v>15098044.248241875</v>
      </c>
      <c r="D10" s="13">
        <f>SUMIFS(Data!$D:$D,Data!$A:$A,$B10,Data!$F:$F,end_date)</f>
        <v>8837860</v>
      </c>
      <c r="E10" s="13">
        <f>SUMIFS(Data!$E:$E,Data!$A:$A,$B10,Data!$F:$F,end_date)</f>
        <v>6184128</v>
      </c>
      <c r="F10" s="13">
        <f t="shared" si="2"/>
        <v>76056.248241875321</v>
      </c>
      <c r="G10" s="16">
        <f t="shared" si="3"/>
        <v>0.58536455813004684</v>
      </c>
      <c r="H10" s="16">
        <f t="shared" si="4"/>
        <v>0.40959795178240549</v>
      </c>
      <c r="I10" s="16">
        <f t="shared" si="5"/>
        <v>5.0374900875477203E-3</v>
      </c>
      <c r="J10" s="16">
        <f ca="1">Rdm_Dev!H10</f>
        <v>0.58634355376027714</v>
      </c>
      <c r="K10" s="16">
        <f ca="1">Exp_Dev!H10</f>
        <v>0.58970356347195052</v>
      </c>
      <c r="L10" s="98">
        <f ca="1">AVERAGE(J10:K10)</f>
        <v>0.58802355861611377</v>
      </c>
      <c r="M10" s="16">
        <f t="shared" ca="1" si="1"/>
        <v>0.52784232620920946</v>
      </c>
    </row>
    <row r="11" spans="2:13" x14ac:dyDescent="0.25">
      <c r="B11" s="51">
        <f t="shared" si="6"/>
        <v>42309</v>
      </c>
      <c r="C11" s="13">
        <f>SUMIFS(Data!$C:$C,Data!$A:$A,$B11,Data!$B:$B,0)</f>
        <v>14209357.835840046</v>
      </c>
      <c r="D11" s="13">
        <f>SUMIFS(Data!$D:$D,Data!$A:$A,$B11,Data!$F:$F,end_date)</f>
        <v>8409170</v>
      </c>
      <c r="E11" s="13">
        <f>SUMIFS(Data!$E:$E,Data!$A:$A,$B11,Data!$F:$F,end_date)</f>
        <v>5712224</v>
      </c>
      <c r="F11" s="13">
        <f t="shared" si="2"/>
        <v>87963.835840046406</v>
      </c>
      <c r="G11" s="16">
        <f t="shared" si="3"/>
        <v>0.59180506938812383</v>
      </c>
      <c r="H11" s="16">
        <f t="shared" si="4"/>
        <v>0.40200437387762483</v>
      </c>
      <c r="I11" s="16">
        <f t="shared" si="5"/>
        <v>6.1905567342513228E-3</v>
      </c>
      <c r="J11" s="16">
        <f ca="1">Rdm_Dev!H11</f>
        <v>0.59322450851227748</v>
      </c>
      <c r="K11" s="16">
        <f ca="1">Exp_Dev!H11</f>
        <v>0.59705678840537879</v>
      </c>
      <c r="L11" s="98">
        <f ca="1">J11*0.25+K11*0.75</f>
        <v>0.59609871843210349</v>
      </c>
      <c r="M11" s="16">
        <f t="shared" ca="1" si="1"/>
        <v>0.69358043683270287</v>
      </c>
    </row>
    <row r="12" spans="2:13" x14ac:dyDescent="0.25">
      <c r="B12" s="51">
        <f t="shared" si="6"/>
        <v>42339</v>
      </c>
      <c r="C12" s="13">
        <f>SUMIFS(Data!$C:$C,Data!$A:$A,$B12,Data!$B:$B,0)</f>
        <v>14132359.735126533</v>
      </c>
      <c r="D12" s="13">
        <f>SUMIFS(Data!$D:$D,Data!$A:$A,$B12,Data!$F:$F,end_date)</f>
        <v>7942989.9999999991</v>
      </c>
      <c r="E12" s="13">
        <f>SUMIFS(Data!$E:$E,Data!$A:$A,$B12,Data!$F:$F,end_date)</f>
        <v>6051328</v>
      </c>
      <c r="F12" s="13">
        <f t="shared" si="2"/>
        <v>138041.73512653355</v>
      </c>
      <c r="G12" s="16">
        <f t="shared" si="3"/>
        <v>0.56204272668331434</v>
      </c>
      <c r="H12" s="16">
        <f t="shared" si="4"/>
        <v>0.42818949654665156</v>
      </c>
      <c r="I12" s="16">
        <f t="shared" si="5"/>
        <v>9.7677767700340527E-3</v>
      </c>
      <c r="J12" s="16">
        <f ca="1">Rdm_Dev!H12</f>
        <v>0.56383461349828168</v>
      </c>
      <c r="K12" s="16">
        <f ca="1">Exp_Dev!H12</f>
        <v>0.57048969144414163</v>
      </c>
      <c r="L12" s="98">
        <f ca="1">AVERAGE(J12:K12)</f>
        <v>0.5671621524712116</v>
      </c>
      <c r="M12" s="16">
        <f t="shared" ca="1" si="1"/>
        <v>0.52411371680839169</v>
      </c>
    </row>
    <row r="13" spans="2:13" x14ac:dyDescent="0.25">
      <c r="B13" s="51">
        <f t="shared" si="6"/>
        <v>42370</v>
      </c>
      <c r="C13" s="13">
        <f>SUMIFS(Data!$C:$C,Data!$A:$A,$B13,Data!$B:$B,0)</f>
        <v>13841050.254093731</v>
      </c>
      <c r="D13" s="13">
        <f>SUMIFS(Data!$D:$D,Data!$A:$A,$B13,Data!$F:$F,end_date)</f>
        <v>8050569.9999999991</v>
      </c>
      <c r="E13" s="13">
        <f>SUMIFS(Data!$E:$E,Data!$A:$A,$B13,Data!$F:$F,end_date)</f>
        <v>5636160</v>
      </c>
      <c r="F13" s="13">
        <f t="shared" si="2"/>
        <v>154320.25409373175</v>
      </c>
      <c r="G13" s="16">
        <f t="shared" si="3"/>
        <v>0.58164444548699645</v>
      </c>
      <c r="H13" s="16">
        <f t="shared" si="4"/>
        <v>0.40720609321774609</v>
      </c>
      <c r="I13" s="16">
        <f t="shared" si="5"/>
        <v>1.1149461295257479E-2</v>
      </c>
      <c r="J13" s="16">
        <f ca="1">Rdm_Dev!H13</f>
        <v>0.58406119318332717</v>
      </c>
      <c r="K13" s="16">
        <f ca="1">Exp_Dev!H13</f>
        <v>0.59113584977608946</v>
      </c>
      <c r="L13" s="98">
        <f ca="1">J13*0.25+K13*0.75</f>
        <v>0.58936718562789892</v>
      </c>
      <c r="M13" s="16">
        <f t="shared" ca="1" si="1"/>
        <v>0.692655899365061</v>
      </c>
    </row>
    <row r="14" spans="2:13" x14ac:dyDescent="0.25">
      <c r="B14" s="51">
        <f t="shared" si="6"/>
        <v>42401</v>
      </c>
      <c r="C14" s="13">
        <f>SUMIFS(Data!$C:$C,Data!$A:$A,$B14,Data!$B:$B,0)</f>
        <v>13893986.448334273</v>
      </c>
      <c r="D14" s="13">
        <f>SUMIFS(Data!$D:$D,Data!$A:$A,$B14,Data!$F:$F,end_date)</f>
        <v>8105989.9999999991</v>
      </c>
      <c r="E14" s="13">
        <f>SUMIFS(Data!$E:$E,Data!$A:$A,$B14,Data!$F:$F,end_date)</f>
        <v>5639456</v>
      </c>
      <c r="F14" s="13">
        <f t="shared" si="2"/>
        <v>148540.44833427388</v>
      </c>
      <c r="G14" s="16">
        <f t="shared" si="3"/>
        <v>0.58341715173990349</v>
      </c>
      <c r="H14" s="16">
        <f t="shared" si="4"/>
        <v>0.4058918598323597</v>
      </c>
      <c r="I14" s="16">
        <f t="shared" si="5"/>
        <v>1.0690988427736818E-2</v>
      </c>
      <c r="J14" s="16">
        <f ca="1">Rdm_Dev!H14</f>
        <v>0.58650357727905544</v>
      </c>
      <c r="K14" s="16">
        <f ca="1">Exp_Dev!H14</f>
        <v>0.59197494250493288</v>
      </c>
      <c r="L14" s="98">
        <f ca="1">J14*0.25+K14*0.75</f>
        <v>0.59060710119846349</v>
      </c>
      <c r="M14" s="16">
        <f t="shared" ca="1" si="1"/>
        <v>0.67252429531270674</v>
      </c>
    </row>
    <row r="15" spans="2:13" x14ac:dyDescent="0.25">
      <c r="B15" s="51">
        <f t="shared" si="6"/>
        <v>42430</v>
      </c>
      <c r="C15" s="13">
        <f>SUMIFS(Data!$C:$C,Data!$A:$A,$B15,Data!$B:$B,0)</f>
        <v>16099661.208356855</v>
      </c>
      <c r="D15" s="13">
        <f>SUMIFS(Data!$D:$D,Data!$A:$A,$B15,Data!$F:$F,end_date)</f>
        <v>9806080</v>
      </c>
      <c r="E15" s="13">
        <f>SUMIFS(Data!$E:$E,Data!$A:$A,$B15,Data!$F:$F,end_date)</f>
        <v>6154000</v>
      </c>
      <c r="F15" s="13">
        <f t="shared" si="2"/>
        <v>139581.20835685544</v>
      </c>
      <c r="G15" s="16">
        <f t="shared" si="3"/>
        <v>0.60908610889960568</v>
      </c>
      <c r="H15" s="16">
        <f t="shared" si="4"/>
        <v>0.38224406839105668</v>
      </c>
      <c r="I15" s="16">
        <f t="shared" si="5"/>
        <v>8.6698227093376969E-3</v>
      </c>
      <c r="J15" s="16">
        <f ca="1">Rdm_Dev!H15</f>
        <v>0.6130006165460552</v>
      </c>
      <c r="K15" s="16">
        <f ca="1">Exp_Dev!H15</f>
        <v>0.61538930344327403</v>
      </c>
      <c r="L15" s="98">
        <f t="shared" ref="L15:L60" ca="1" si="7">AVERAGE(J15:K15)</f>
        <v>0.61419495999466456</v>
      </c>
      <c r="M15" s="16">
        <f t="shared" ca="1" si="1"/>
        <v>0.58926823146643226</v>
      </c>
    </row>
    <row r="16" spans="2:13" x14ac:dyDescent="0.25">
      <c r="B16" s="51">
        <f t="shared" si="6"/>
        <v>42461</v>
      </c>
      <c r="C16" s="13">
        <f>SUMIFS(Data!$C:$C,Data!$A:$A,$B16,Data!$B:$B,0)</f>
        <v>15415019.762845848</v>
      </c>
      <c r="D16" s="13">
        <f>SUMIFS(Data!$D:$D,Data!$A:$A,$B16,Data!$F:$F,end_date)</f>
        <v>9520830</v>
      </c>
      <c r="E16" s="13">
        <f>SUMIFS(Data!$E:$E,Data!$A:$A,$B16,Data!$F:$F,end_date)</f>
        <v>5663040</v>
      </c>
      <c r="F16" s="13">
        <f t="shared" si="2"/>
        <v>231149.76284584776</v>
      </c>
      <c r="G16" s="16">
        <f t="shared" si="3"/>
        <v>0.61763333076923088</v>
      </c>
      <c r="H16" s="16">
        <f t="shared" si="4"/>
        <v>0.3673715692307693</v>
      </c>
      <c r="I16" s="16">
        <f t="shared" si="5"/>
        <v>1.4995099999999869E-2</v>
      </c>
      <c r="J16" s="16">
        <f ca="1">Rdm_Dev!H16</f>
        <v>0.62236324701277057</v>
      </c>
      <c r="K16" s="16">
        <f ca="1">Exp_Dev!H16</f>
        <v>0.62994586942608077</v>
      </c>
      <c r="L16" s="98">
        <f t="shared" ca="1" si="7"/>
        <v>0.62615455821942567</v>
      </c>
      <c r="M16" s="16">
        <f t="shared" ca="1" si="1"/>
        <v>0.56826746405125173</v>
      </c>
    </row>
    <row r="17" spans="2:13" x14ac:dyDescent="0.25">
      <c r="B17" s="51">
        <f t="shared" si="6"/>
        <v>42491</v>
      </c>
      <c r="C17" s="13">
        <f>SUMIFS(Data!$C:$C,Data!$A:$A,$B17,Data!$B:$B,0)</f>
        <v>16276115.189158669</v>
      </c>
      <c r="D17" s="13">
        <f>SUMIFS(Data!$D:$D,Data!$A:$A,$B17,Data!$F:$F,end_date)</f>
        <v>10117410</v>
      </c>
      <c r="E17" s="13">
        <f>SUMIFS(Data!$E:$E,Data!$A:$A,$B17,Data!$F:$F,end_date)</f>
        <v>5855456</v>
      </c>
      <c r="F17" s="13">
        <f t="shared" si="2"/>
        <v>303249.18915866874</v>
      </c>
      <c r="G17" s="16">
        <f t="shared" si="3"/>
        <v>0.62161086244579355</v>
      </c>
      <c r="H17" s="16">
        <f t="shared" si="4"/>
        <v>0.35975759153512571</v>
      </c>
      <c r="I17" s="16">
        <f t="shared" si="5"/>
        <v>1.8631546019080739E-2</v>
      </c>
      <c r="J17" s="16">
        <f ca="1">Rdm_Dev!H17</f>
        <v>0.6271841427915843</v>
      </c>
      <c r="K17" s="16">
        <f ca="1">Exp_Dev!H17</f>
        <v>0.6372119960438074</v>
      </c>
      <c r="L17" s="98">
        <f t="shared" ca="1" si="7"/>
        <v>0.63219806941769585</v>
      </c>
      <c r="M17" s="16">
        <f t="shared" ca="1" si="1"/>
        <v>0.5682409264942303</v>
      </c>
    </row>
    <row r="18" spans="2:13" x14ac:dyDescent="0.25">
      <c r="B18" s="51">
        <f t="shared" si="6"/>
        <v>42522</v>
      </c>
      <c r="C18" s="13">
        <f>SUMIFS(Data!$C:$C,Data!$A:$A,$B18,Data!$B:$B,0)</f>
        <v>17341897.233201578</v>
      </c>
      <c r="D18" s="13">
        <f>SUMIFS(Data!$D:$D,Data!$A:$A,$B18,Data!$F:$F,end_date)</f>
        <v>10612930</v>
      </c>
      <c r="E18" s="13">
        <f>SUMIFS(Data!$E:$E,Data!$A:$A,$B18,Data!$F:$F,end_date)</f>
        <v>6477344</v>
      </c>
      <c r="F18" s="13">
        <f t="shared" si="2"/>
        <v>251623.23320157826</v>
      </c>
      <c r="G18" s="16">
        <f t="shared" si="3"/>
        <v>0.61198206039886049</v>
      </c>
      <c r="H18" s="16">
        <f t="shared" si="4"/>
        <v>0.3735083833618234</v>
      </c>
      <c r="I18" s="16">
        <f t="shared" si="5"/>
        <v>1.4509556239316082E-2</v>
      </c>
      <c r="J18" s="16">
        <f ca="1">Rdm_Dev!H18</f>
        <v>0.61831427425530161</v>
      </c>
      <c r="K18" s="16">
        <f ca="1">Exp_Dev!H18</f>
        <v>0.62279837840191166</v>
      </c>
      <c r="L18" s="98">
        <f t="shared" ca="1" si="7"/>
        <v>0.62055632632860669</v>
      </c>
      <c r="M18" s="16">
        <f t="shared" ca="1" si="1"/>
        <v>0.59093922572991864</v>
      </c>
    </row>
    <row r="19" spans="2:13" x14ac:dyDescent="0.25">
      <c r="B19" s="51">
        <f t="shared" si="6"/>
        <v>42552</v>
      </c>
      <c r="C19" s="13">
        <f>SUMIFS(Data!$C:$C,Data!$A:$A,$B19,Data!$B:$B,0)</f>
        <v>18379446.6403162</v>
      </c>
      <c r="D19" s="13">
        <f>SUMIFS(Data!$D:$D,Data!$A:$A,$B19,Data!$F:$F,end_date)</f>
        <v>11623530</v>
      </c>
      <c r="E19" s="13">
        <f>SUMIFS(Data!$E:$E,Data!$A:$A,$B19,Data!$F:$F,end_date)</f>
        <v>6528000</v>
      </c>
      <c r="F19" s="13">
        <f t="shared" si="2"/>
        <v>227916.64031619951</v>
      </c>
      <c r="G19" s="16">
        <f t="shared" si="3"/>
        <v>0.63242001935483894</v>
      </c>
      <c r="H19" s="16">
        <f t="shared" si="4"/>
        <v>0.35517935483870977</v>
      </c>
      <c r="I19" s="16">
        <f t="shared" si="5"/>
        <v>1.240062580645129E-2</v>
      </c>
      <c r="J19" s="16">
        <f ca="1">Rdm_Dev!H19</f>
        <v>0.63992424084887167</v>
      </c>
      <c r="K19" s="16">
        <f ca="1">Exp_Dev!H19</f>
        <v>0.64080469453125644</v>
      </c>
      <c r="L19" s="98">
        <f t="shared" ca="1" si="7"/>
        <v>0.64036446769006405</v>
      </c>
      <c r="M19" s="16">
        <f t="shared" ca="1" si="1"/>
        <v>0.64064898491591948</v>
      </c>
    </row>
    <row r="20" spans="2:13" x14ac:dyDescent="0.25">
      <c r="B20" s="51">
        <f t="shared" si="6"/>
        <v>42583</v>
      </c>
      <c r="C20" s="13">
        <f>SUMIFS(Data!$C:$C,Data!$A:$A,$B20,Data!$B:$B,0)</f>
        <v>17768915.866741952</v>
      </c>
      <c r="D20" s="13">
        <f>SUMIFS(Data!$D:$D,Data!$A:$A,$B20,Data!$F:$F,end_date)</f>
        <v>11095410</v>
      </c>
      <c r="E20" s="13">
        <f>SUMIFS(Data!$E:$E,Data!$A:$A,$B20,Data!$F:$F,end_date)</f>
        <v>6372608</v>
      </c>
      <c r="F20" s="13">
        <f t="shared" si="2"/>
        <v>300897.86674195156</v>
      </c>
      <c r="G20" s="16">
        <f t="shared" si="3"/>
        <v>0.62442807896722952</v>
      </c>
      <c r="H20" s="16">
        <f t="shared" si="4"/>
        <v>0.3586379747527309</v>
      </c>
      <c r="I20" s="16">
        <f t="shared" si="5"/>
        <v>1.6933946280039604E-2</v>
      </c>
      <c r="J20" s="16">
        <f ca="1">Rdm_Dev!H20</f>
        <v>0.63286259689008595</v>
      </c>
      <c r="K20" s="16">
        <f ca="1">Exp_Dev!H20</f>
        <v>0.63612186793100678</v>
      </c>
      <c r="L20" s="98">
        <f t="shared" ca="1" si="7"/>
        <v>0.63449223241054642</v>
      </c>
      <c r="M20" s="16">
        <f t="shared" ca="1" si="1"/>
        <v>0.59431825735621635</v>
      </c>
    </row>
    <row r="21" spans="2:13" x14ac:dyDescent="0.25">
      <c r="B21" s="51">
        <f t="shared" si="6"/>
        <v>42614</v>
      </c>
      <c r="C21" s="13">
        <f>SUMIFS(Data!$C:$C,Data!$A:$A,$B21,Data!$B:$B,0)</f>
        <v>16741953.698475441</v>
      </c>
      <c r="D21" s="13">
        <f>SUMIFS(Data!$D:$D,Data!$A:$A,$B21,Data!$F:$F,end_date)</f>
        <v>10189945</v>
      </c>
      <c r="E21" s="13">
        <f>SUMIFS(Data!$E:$E,Data!$A:$A,$B21,Data!$F:$F,end_date)</f>
        <v>6263808</v>
      </c>
      <c r="F21" s="13">
        <f t="shared" si="2"/>
        <v>288200.69847544096</v>
      </c>
      <c r="G21" s="16">
        <f t="shared" si="3"/>
        <v>0.60864730505902176</v>
      </c>
      <c r="H21" s="16">
        <f t="shared" si="4"/>
        <v>0.37413841376053958</v>
      </c>
      <c r="I21" s="16">
        <f t="shared" si="5"/>
        <v>1.7214281180438645E-2</v>
      </c>
      <c r="J21" s="16">
        <f ca="1">Rdm_Dev!H21</f>
        <v>0.61804017527029254</v>
      </c>
      <c r="K21" s="16">
        <f ca="1">Exp_Dev!H21</f>
        <v>0.61911197575552301</v>
      </c>
      <c r="L21" s="98">
        <f t="shared" ca="1" si="7"/>
        <v>0.61857607551290772</v>
      </c>
      <c r="M21" s="16">
        <f t="shared" ca="1" si="1"/>
        <v>0.57677519902302921</v>
      </c>
    </row>
    <row r="22" spans="2:13" x14ac:dyDescent="0.25">
      <c r="B22" s="51">
        <f t="shared" si="6"/>
        <v>42644</v>
      </c>
      <c r="C22" s="13">
        <f>SUMIFS(Data!$C:$C,Data!$A:$A,$B22,Data!$B:$B,0)</f>
        <v>16607848.673066065</v>
      </c>
      <c r="D22" s="13">
        <f>SUMIFS(Data!$D:$D,Data!$A:$A,$B22,Data!$F:$F,end_date)</f>
        <v>11002500</v>
      </c>
      <c r="E22" s="13">
        <f>SUMIFS(Data!$E:$E,Data!$A:$A,$B22,Data!$F:$F,end_date)</f>
        <v>5247088</v>
      </c>
      <c r="F22" s="13">
        <f t="shared" si="2"/>
        <v>358260.67306606472</v>
      </c>
      <c r="G22" s="16">
        <f t="shared" si="3"/>
        <v>0.66248797280067995</v>
      </c>
      <c r="H22" s="16">
        <f t="shared" si="4"/>
        <v>0.31594025832554185</v>
      </c>
      <c r="I22" s="16">
        <f t="shared" si="5"/>
        <v>2.1571768873778176E-2</v>
      </c>
      <c r="J22" s="16">
        <f ca="1">Rdm_Dev!H22</f>
        <v>0.67411269786771266</v>
      </c>
      <c r="K22" s="16">
        <f ca="1">Exp_Dev!H22</f>
        <v>0.67724267796502324</v>
      </c>
      <c r="L22" s="98">
        <f t="shared" ca="1" si="7"/>
        <v>0.67567768791636795</v>
      </c>
      <c r="M22" s="16">
        <f t="shared" ca="1" si="1"/>
        <v>0.61143410134163567</v>
      </c>
    </row>
    <row r="23" spans="2:13" x14ac:dyDescent="0.25">
      <c r="B23" s="51">
        <f t="shared" si="6"/>
        <v>42675</v>
      </c>
      <c r="C23" s="13">
        <f>SUMIFS(Data!$C:$C,Data!$A:$A,$B23,Data!$B:$B,0)</f>
        <v>15630293.619424053</v>
      </c>
      <c r="D23" s="13">
        <f>SUMIFS(Data!$D:$D,Data!$A:$A,$B23,Data!$F:$F,end_date)</f>
        <v>10058730</v>
      </c>
      <c r="E23" s="13">
        <f>SUMIFS(Data!$E:$E,Data!$A:$A,$B23,Data!$F:$F,end_date)</f>
        <v>5192960</v>
      </c>
      <c r="F23" s="13">
        <f t="shared" si="2"/>
        <v>378603.61942405254</v>
      </c>
      <c r="G23" s="16">
        <f t="shared" si="3"/>
        <v>0.64354069379092349</v>
      </c>
      <c r="H23" s="16">
        <f t="shared" si="4"/>
        <v>0.33223688092120118</v>
      </c>
      <c r="I23" s="16">
        <f t="shared" si="5"/>
        <v>2.4222425287875264E-2</v>
      </c>
      <c r="J23" s="16">
        <f ca="1">Rdm_Dev!H23</f>
        <v>0.65703675742605783</v>
      </c>
      <c r="K23" s="16">
        <f ca="1">Exp_Dev!H23</f>
        <v>0.65938883459967557</v>
      </c>
      <c r="L23" s="98">
        <f t="shared" ca="1" si="7"/>
        <v>0.65821279601286675</v>
      </c>
      <c r="M23" s="16">
        <f t="shared" ca="1" si="1"/>
        <v>0.60572391276143245</v>
      </c>
    </row>
    <row r="24" spans="2:13" x14ac:dyDescent="0.25">
      <c r="B24" s="51">
        <f t="shared" si="6"/>
        <v>42705</v>
      </c>
      <c r="C24" s="13">
        <f>SUMIFS(Data!$C:$C,Data!$A:$A,$B24,Data!$B:$B,0)</f>
        <v>15545595.708639188</v>
      </c>
      <c r="D24" s="13">
        <f>SUMIFS(Data!$D:$D,Data!$A:$A,$B24,Data!$F:$F,end_date)</f>
        <v>9279590</v>
      </c>
      <c r="E24" s="13">
        <f>SUMIFS(Data!$E:$E,Data!$A:$A,$B24,Data!$F:$F,end_date)</f>
        <v>5830528</v>
      </c>
      <c r="F24" s="13">
        <f t="shared" si="2"/>
        <v>435477.70863918774</v>
      </c>
      <c r="G24" s="16">
        <f t="shared" si="3"/>
        <v>0.59692726955732123</v>
      </c>
      <c r="H24" s="16">
        <f t="shared" si="4"/>
        <v>0.37505979888308738</v>
      </c>
      <c r="I24" s="16">
        <f t="shared" si="5"/>
        <v>2.8012931559591427E-2</v>
      </c>
      <c r="J24" s="16">
        <f ca="1">Rdm_Dev!H24</f>
        <v>0.61161245924144181</v>
      </c>
      <c r="K24" s="16">
        <f ca="1">Exp_Dev!H24</f>
        <v>0.61385756082905218</v>
      </c>
      <c r="L24" s="98">
        <f t="shared" ca="1" si="7"/>
        <v>0.612735010035247</v>
      </c>
      <c r="M24" s="16">
        <f t="shared" ca="1" si="1"/>
        <v>0.56430154210380423</v>
      </c>
    </row>
    <row r="25" spans="2:13" x14ac:dyDescent="0.25">
      <c r="B25" s="51">
        <f t="shared" si="6"/>
        <v>42736</v>
      </c>
      <c r="C25" s="13">
        <f>SUMIFS(Data!$C:$C,Data!$A:$A,$B25,Data!$B:$B,0)</f>
        <v>15225155.279503105</v>
      </c>
      <c r="D25" s="13">
        <f>SUMIFS(Data!$D:$D,Data!$A:$A,$B25,Data!$F:$F,end_date)</f>
        <v>9258400</v>
      </c>
      <c r="E25" s="13">
        <f>SUMIFS(Data!$E:$E,Data!$A:$A,$B25,Data!$F:$F,end_date)</f>
        <v>5645280</v>
      </c>
      <c r="F25" s="13">
        <f t="shared" si="2"/>
        <v>321475.27950310521</v>
      </c>
      <c r="G25" s="16">
        <f t="shared" si="3"/>
        <v>0.60809888832228454</v>
      </c>
      <c r="H25" s="16">
        <f t="shared" si="4"/>
        <v>0.37078636613972465</v>
      </c>
      <c r="I25" s="16">
        <f t="shared" si="5"/>
        <v>2.1114745537990795E-2</v>
      </c>
      <c r="J25" s="16">
        <f ca="1">Rdm_Dev!H25</f>
        <v>0.62555412781894804</v>
      </c>
      <c r="K25" s="16">
        <f ca="1">Exp_Dev!H25</f>
        <v>0.6162722646360137</v>
      </c>
      <c r="L25" s="98">
        <f t="shared" ca="1" si="7"/>
        <v>0.62091319622748087</v>
      </c>
      <c r="M25" s="16">
        <f t="shared" ca="1" si="1"/>
        <v>0.6068890521147956</v>
      </c>
    </row>
    <row r="26" spans="2:13" x14ac:dyDescent="0.25">
      <c r="B26" s="51">
        <f t="shared" si="6"/>
        <v>42767</v>
      </c>
      <c r="C26" s="13">
        <f>SUMIFS(Data!$C:$C,Data!$A:$A,$B26,Data!$B:$B,0)</f>
        <v>15283385.093167702</v>
      </c>
      <c r="D26" s="13">
        <f>SUMIFS(Data!$D:$D,Data!$A:$A,$B26,Data!$F:$F,end_date)</f>
        <v>9705020</v>
      </c>
      <c r="E26" s="13">
        <f>SUMIFS(Data!$E:$E,Data!$A:$A,$B26,Data!$F:$F,end_date)</f>
        <v>5027840</v>
      </c>
      <c r="F26" s="13">
        <f t="shared" si="2"/>
        <v>550525.09316770174</v>
      </c>
      <c r="G26" s="16">
        <f t="shared" si="3"/>
        <v>0.63500461061722124</v>
      </c>
      <c r="H26" s="16">
        <f t="shared" si="4"/>
        <v>0.32897424028448058</v>
      </c>
      <c r="I26" s="16">
        <f t="shared" si="5"/>
        <v>3.6021149098298191E-2</v>
      </c>
      <c r="J26" s="16">
        <f ca="1">Rdm_Dev!H26</f>
        <v>0.65641845019907386</v>
      </c>
      <c r="K26" s="16">
        <f ca="1">Exp_Dev!H26</f>
        <v>0.65788260259065301</v>
      </c>
      <c r="L26" s="98">
        <f t="shared" ca="1" si="7"/>
        <v>0.65715052639486338</v>
      </c>
      <c r="M26" s="16">
        <f t="shared" ca="1" si="1"/>
        <v>0.61480314570776406</v>
      </c>
    </row>
    <row r="27" spans="2:13" x14ac:dyDescent="0.25">
      <c r="B27" s="51">
        <f t="shared" si="6"/>
        <v>42795</v>
      </c>
      <c r="C27" s="13">
        <f>SUMIFS(Data!$C:$C,Data!$A:$A,$B27,Data!$B:$B,0)</f>
        <v>17709627.329192542</v>
      </c>
      <c r="D27" s="13">
        <f>SUMIFS(Data!$D:$D,Data!$A:$A,$B27,Data!$F:$F,end_date)</f>
        <v>11198100</v>
      </c>
      <c r="E27" s="13">
        <f>SUMIFS(Data!$E:$E,Data!$A:$A,$B27,Data!$F:$F,end_date)</f>
        <v>5847600</v>
      </c>
      <c r="F27" s="13">
        <f t="shared" si="2"/>
        <v>663927.32919254154</v>
      </c>
      <c r="G27" s="16">
        <f t="shared" si="3"/>
        <v>0.63231708899605454</v>
      </c>
      <c r="H27" s="16">
        <f t="shared" si="4"/>
        <v>0.33019328364752309</v>
      </c>
      <c r="I27" s="16">
        <f t="shared" si="5"/>
        <v>3.7489627356422348E-2</v>
      </c>
      <c r="J27" s="16">
        <f ca="1">Rdm_Dev!H27</f>
        <v>0.65690264846950541</v>
      </c>
      <c r="K27" s="16">
        <f ca="1">Exp_Dev!H27</f>
        <v>0.65487236263000481</v>
      </c>
      <c r="L27" s="98">
        <f t="shared" ca="1" si="7"/>
        <v>0.65588750554975506</v>
      </c>
      <c r="M27" s="16">
        <f t="shared" ca="1" si="1"/>
        <v>0.62871834733408349</v>
      </c>
    </row>
    <row r="28" spans="2:13" x14ac:dyDescent="0.25">
      <c r="B28" s="51">
        <f t="shared" si="6"/>
        <v>42826</v>
      </c>
      <c r="C28" s="13">
        <f>SUMIFS(Data!$C:$C,Data!$A:$A,$B28,Data!$B:$B,0)</f>
        <v>16956521.739130434</v>
      </c>
      <c r="D28" s="13">
        <f>SUMIFS(Data!$D:$D,Data!$A:$A,$B28,Data!$F:$F,end_date)</f>
        <v>11563220</v>
      </c>
      <c r="E28" s="13">
        <f>SUMIFS(Data!$E:$E,Data!$A:$A,$B28,Data!$F:$F,end_date)</f>
        <v>4750080</v>
      </c>
      <c r="F28" s="13">
        <f t="shared" si="2"/>
        <v>643221.73913043365</v>
      </c>
      <c r="G28" s="16">
        <f t="shared" si="3"/>
        <v>0.68193348717948721</v>
      </c>
      <c r="H28" s="16">
        <f t="shared" si="4"/>
        <v>0.28013292307692311</v>
      </c>
      <c r="I28" s="16">
        <f t="shared" si="5"/>
        <v>3.793358974358968E-2</v>
      </c>
      <c r="J28" s="16">
        <f ca="1">Rdm_Dev!H28</f>
        <v>0.71203996074599873</v>
      </c>
      <c r="K28" s="16">
        <f ca="1">Exp_Dev!H28</f>
        <v>0.70553124877404827</v>
      </c>
      <c r="L28" s="98">
        <f t="shared" ca="1" si="7"/>
        <v>0.7087856047600235</v>
      </c>
      <c r="M28" s="16">
        <f t="shared" ca="1" si="1"/>
        <v>0.70787177701983539</v>
      </c>
    </row>
    <row r="29" spans="2:13" x14ac:dyDescent="0.25">
      <c r="B29" s="51">
        <f t="shared" si="6"/>
        <v>42856</v>
      </c>
      <c r="C29" s="13">
        <f>SUMIFS(Data!$C:$C,Data!$A:$A,$B29,Data!$B:$B,0)</f>
        <v>17903726.708074536</v>
      </c>
      <c r="D29" s="13">
        <f>SUMIFS(Data!$D:$D,Data!$A:$A,$B29,Data!$F:$F,end_date)</f>
        <v>12375775</v>
      </c>
      <c r="E29" s="13">
        <f>SUMIFS(Data!$E:$E,Data!$A:$A,$B29,Data!$F:$F,end_date)</f>
        <v>4486400</v>
      </c>
      <c r="F29" s="13">
        <f t="shared" si="2"/>
        <v>1041551.7080745362</v>
      </c>
      <c r="G29" s="16">
        <f t="shared" si="3"/>
        <v>0.69124016478751071</v>
      </c>
      <c r="H29" s="16">
        <f t="shared" si="4"/>
        <v>0.25058470078057238</v>
      </c>
      <c r="I29" s="16">
        <f t="shared" si="5"/>
        <v>5.8175134431916846E-2</v>
      </c>
      <c r="J29" s="16">
        <f ca="1">Rdm_Dev!H29</f>
        <v>0.7256475820435867</v>
      </c>
      <c r="K29" s="16">
        <f ca="1">Exp_Dev!H29</f>
        <v>0.73503074183264017</v>
      </c>
      <c r="L29" s="98">
        <f t="shared" ca="1" si="7"/>
        <v>0.73033916193811343</v>
      </c>
      <c r="M29" s="16">
        <f t="shared" ca="1" si="1"/>
        <v>0.67209122131657051</v>
      </c>
    </row>
    <row r="30" spans="2:13" x14ac:dyDescent="0.25">
      <c r="B30" s="51">
        <f t="shared" si="6"/>
        <v>42887</v>
      </c>
      <c r="C30" s="13">
        <f>SUMIFS(Data!$C:$C,Data!$A:$A,$B30,Data!$B:$B,0)</f>
        <v>19076086.956521738</v>
      </c>
      <c r="D30" s="13">
        <f>SUMIFS(Data!$D:$D,Data!$A:$A,$B30,Data!$F:$F,end_date)</f>
        <v>12384740</v>
      </c>
      <c r="E30" s="13">
        <f>SUMIFS(Data!$E:$E,Data!$A:$A,$B30,Data!$F:$F,end_date)</f>
        <v>5515200</v>
      </c>
      <c r="F30" s="13">
        <f t="shared" si="2"/>
        <v>1176146.9565217383</v>
      </c>
      <c r="G30" s="16">
        <f t="shared" si="3"/>
        <v>0.64922853561253568</v>
      </c>
      <c r="H30" s="16">
        <f t="shared" si="4"/>
        <v>0.28911589743589744</v>
      </c>
      <c r="I30" s="16">
        <f t="shared" si="5"/>
        <v>6.1655566951566911E-2</v>
      </c>
      <c r="J30" s="16">
        <f ca="1">Rdm_Dev!H30</f>
        <v>0.6854214252434131</v>
      </c>
      <c r="K30" s="16">
        <f ca="1">Exp_Dev!H30</f>
        <v>0.69225532333976814</v>
      </c>
      <c r="L30" s="98">
        <f t="shared" ca="1" si="7"/>
        <v>0.68883837429159067</v>
      </c>
      <c r="M30" s="16">
        <f t="shared" ca="1" si="1"/>
        <v>0.6424373440628689</v>
      </c>
    </row>
    <row r="31" spans="2:13" x14ac:dyDescent="0.25">
      <c r="B31" s="51">
        <f t="shared" si="6"/>
        <v>42917</v>
      </c>
      <c r="C31" s="13">
        <f>SUMIFS(Data!$C:$C,Data!$A:$A,$B31,Data!$B:$B,0)</f>
        <v>20217391.304347821</v>
      </c>
      <c r="D31" s="13">
        <f>SUMIFS(Data!$D:$D,Data!$A:$A,$B31,Data!$F:$F,end_date)</f>
        <v>13629245</v>
      </c>
      <c r="E31" s="13">
        <f>SUMIFS(Data!$E:$E,Data!$A:$A,$B31,Data!$F:$F,end_date)</f>
        <v>5201600</v>
      </c>
      <c r="F31" s="13">
        <f t="shared" si="2"/>
        <v>1386546.3043478206</v>
      </c>
      <c r="G31" s="16">
        <f t="shared" si="3"/>
        <v>0.67413469892473132</v>
      </c>
      <c r="H31" s="16">
        <f t="shared" si="4"/>
        <v>0.25728344086021515</v>
      </c>
      <c r="I31" s="16">
        <f t="shared" si="5"/>
        <v>6.8581860215053511E-2</v>
      </c>
      <c r="J31" s="16">
        <f ca="1">Rdm_Dev!H31</f>
        <v>0.71603326674048129</v>
      </c>
      <c r="K31" s="16">
        <f ca="1">Exp_Dev!H31</f>
        <v>0.72418629607448426</v>
      </c>
      <c r="L31" s="98">
        <f t="shared" ca="1" si="7"/>
        <v>0.72010978140748283</v>
      </c>
      <c r="M31" s="16">
        <f t="shared" ca="1" si="1"/>
        <v>0.67036797104345747</v>
      </c>
    </row>
    <row r="32" spans="2:13" x14ac:dyDescent="0.25">
      <c r="B32" s="51">
        <f t="shared" si="6"/>
        <v>42948</v>
      </c>
      <c r="C32" s="13">
        <f>SUMIFS(Data!$C:$C,Data!$A:$A,$B32,Data!$B:$B,0)</f>
        <v>19545807.45341615</v>
      </c>
      <c r="D32" s="13">
        <f>SUMIFS(Data!$D:$D,Data!$A:$A,$B32,Data!$F:$F,end_date)</f>
        <v>12614570</v>
      </c>
      <c r="E32" s="13">
        <f>SUMIFS(Data!$E:$E,Data!$A:$A,$B32,Data!$F:$F,end_date)</f>
        <v>5403840</v>
      </c>
      <c r="F32" s="13">
        <f t="shared" si="2"/>
        <v>1527397.4534161501</v>
      </c>
      <c r="G32" s="16">
        <f t="shared" si="3"/>
        <v>0.64538495173783517</v>
      </c>
      <c r="H32" s="16">
        <f t="shared" si="4"/>
        <v>0.27647054299900692</v>
      </c>
      <c r="I32" s="16">
        <f t="shared" si="5"/>
        <v>7.8144505263157943E-2</v>
      </c>
      <c r="J32" s="16">
        <f ca="1">Rdm_Dev!H32</f>
        <v>0.68999984677573445</v>
      </c>
      <c r="K32" s="16">
        <f ca="1">Exp_Dev!H32</f>
        <v>0.70130190324108599</v>
      </c>
      <c r="L32" s="98">
        <f t="shared" ca="1" si="7"/>
        <v>0.69565087500841027</v>
      </c>
      <c r="M32" s="16">
        <f t="shared" ca="1" si="1"/>
        <v>0.6432432210211142</v>
      </c>
    </row>
    <row r="33" spans="2:13" x14ac:dyDescent="0.25">
      <c r="B33" s="51">
        <f t="shared" si="6"/>
        <v>42979</v>
      </c>
      <c r="C33" s="13">
        <f>SUMIFS(Data!$C:$C,Data!$A:$A,$B33,Data!$B:$B,0)</f>
        <v>18416149.068322986</v>
      </c>
      <c r="D33" s="13">
        <f>SUMIFS(Data!$D:$D,Data!$A:$A,$B33,Data!$F:$F,end_date)</f>
        <v>11515135</v>
      </c>
      <c r="E33" s="13">
        <f>SUMIFS(Data!$E:$E,Data!$A:$A,$B33,Data!$F:$F,end_date)</f>
        <v>5433600</v>
      </c>
      <c r="F33" s="13">
        <f t="shared" si="2"/>
        <v>1467414.0683229864</v>
      </c>
      <c r="G33" s="16">
        <f t="shared" si="3"/>
        <v>0.62527377234401327</v>
      </c>
      <c r="H33" s="16">
        <f t="shared" si="4"/>
        <v>0.2950453962900505</v>
      </c>
      <c r="I33" s="16">
        <f t="shared" si="5"/>
        <v>7.9680831365936164E-2</v>
      </c>
      <c r="J33" s="16">
        <f ca="1">Rdm_Dev!H33</f>
        <v>0.67323043180691378</v>
      </c>
      <c r="K33" s="16">
        <f ca="1">Exp_Dev!H33</f>
        <v>0.67851894659107725</v>
      </c>
      <c r="L33" s="98">
        <f t="shared" ca="1" si="7"/>
        <v>0.67587468919899552</v>
      </c>
      <c r="M33" s="16">
        <f t="shared" ca="1" si="1"/>
        <v>0.63504504141775653</v>
      </c>
    </row>
    <row r="34" spans="2:13" x14ac:dyDescent="0.25">
      <c r="B34" s="51">
        <f t="shared" si="6"/>
        <v>43009</v>
      </c>
      <c r="C34" s="13">
        <f>SUMIFS(Data!$C:$C,Data!$A:$A,$B34,Data!$B:$B,0)</f>
        <v>18268633.540372673</v>
      </c>
      <c r="D34" s="13">
        <f>SUMIFS(Data!$D:$D,Data!$A:$A,$B34,Data!$F:$F,end_date)</f>
        <v>12543665</v>
      </c>
      <c r="E34" s="13">
        <f>SUMIFS(Data!$E:$E,Data!$A:$A,$B34,Data!$F:$F,end_date)</f>
        <v>3728800</v>
      </c>
      <c r="F34" s="13">
        <f t="shared" si="2"/>
        <v>1996168.5403726734</v>
      </c>
      <c r="G34" s="16">
        <f t="shared" si="3"/>
        <v>0.68662305652358679</v>
      </c>
      <c r="H34" s="16">
        <f t="shared" si="4"/>
        <v>0.20410940926476834</v>
      </c>
      <c r="I34" s="16">
        <f t="shared" si="5"/>
        <v>0.10926753421164484</v>
      </c>
      <c r="J34" s="16">
        <f ca="1">Rdm_Dev!H34</f>
        <v>0.7450267396212501</v>
      </c>
      <c r="K34" s="16">
        <f ca="1">Exp_Dev!H34</f>
        <v>0.77550431534594977</v>
      </c>
      <c r="L34" s="98">
        <f t="shared" ca="1" si="7"/>
        <v>0.76026552748359988</v>
      </c>
      <c r="M34" s="16">
        <f t="shared" ca="1" si="1"/>
        <v>0.67396479193327397</v>
      </c>
    </row>
    <row r="35" spans="2:13" x14ac:dyDescent="0.25">
      <c r="B35" s="51">
        <f t="shared" si="6"/>
        <v>43040</v>
      </c>
      <c r="C35" s="13">
        <f>SUMIFS(Data!$C:$C,Data!$A:$A,$B35,Data!$B:$B,0)</f>
        <v>17193322.981366459</v>
      </c>
      <c r="D35" s="13">
        <f>SUMIFS(Data!$D:$D,Data!$A:$A,$B35,Data!$F:$F,end_date)</f>
        <v>10817495</v>
      </c>
      <c r="E35" s="13">
        <f>SUMIFS(Data!$E:$E,Data!$A:$A,$B35,Data!$F:$F,end_date)</f>
        <v>4800000</v>
      </c>
      <c r="F35" s="13">
        <f t="shared" si="2"/>
        <v>1575827.9813664593</v>
      </c>
      <c r="G35" s="16">
        <f t="shared" si="3"/>
        <v>0.62916837028674644</v>
      </c>
      <c r="H35" s="16">
        <f t="shared" si="4"/>
        <v>0.27917814405057578</v>
      </c>
      <c r="I35" s="16">
        <f t="shared" si="5"/>
        <v>9.1653485662677781E-2</v>
      </c>
      <c r="J35" s="16">
        <f ca="1">Rdm_Dev!H35</f>
        <v>0.68839767057282242</v>
      </c>
      <c r="K35" s="16">
        <f ca="1">Exp_Dev!H35</f>
        <v>0.68970430101239533</v>
      </c>
      <c r="L35" s="98">
        <f t="shared" ca="1" si="7"/>
        <v>0.68905098579260882</v>
      </c>
      <c r="M35" s="16">
        <f t="shared" ca="1" si="1"/>
        <v>0.65335884470618866</v>
      </c>
    </row>
    <row r="36" spans="2:13" x14ac:dyDescent="0.25">
      <c r="B36" s="51">
        <f t="shared" si="6"/>
        <v>43070</v>
      </c>
      <c r="C36" s="13">
        <f>SUMIFS(Data!$C:$C,Data!$A:$A,$B36,Data!$B:$B,0)</f>
        <v>17100155.279503107</v>
      </c>
      <c r="D36" s="13">
        <f>SUMIFS(Data!$D:$D,Data!$A:$A,$B36,Data!$F:$F,end_date)</f>
        <v>10343165</v>
      </c>
      <c r="E36" s="13">
        <f>SUMIFS(Data!$E:$E,Data!$A:$A,$B36,Data!$F:$F,end_date)</f>
        <v>5067264</v>
      </c>
      <c r="F36" s="13">
        <f t="shared" si="2"/>
        <v>1689726.2795031071</v>
      </c>
      <c r="G36" s="16">
        <f t="shared" si="3"/>
        <v>0.60485795777525531</v>
      </c>
      <c r="H36" s="16">
        <f t="shared" si="4"/>
        <v>0.29632853720771846</v>
      </c>
      <c r="I36" s="16">
        <f t="shared" si="5"/>
        <v>9.8813505017026182E-2</v>
      </c>
      <c r="J36" s="16">
        <f ca="1">Rdm_Dev!H36</f>
        <v>0.66807198009718272</v>
      </c>
      <c r="K36" s="16">
        <f ca="1">Exp_Dev!H36</f>
        <v>0.66536729420098661</v>
      </c>
      <c r="L36" s="98">
        <f t="shared" ca="1" si="7"/>
        <v>0.66671963714908467</v>
      </c>
      <c r="M36" s="16">
        <f t="shared" ca="1" si="1"/>
        <v>0.62604478368791994</v>
      </c>
    </row>
    <row r="37" spans="2:13" x14ac:dyDescent="0.25">
      <c r="B37" s="51">
        <f t="shared" si="6"/>
        <v>43101</v>
      </c>
      <c r="C37" s="13">
        <f>SUMIFS(Data!$C:$C,Data!$A:$A,$B37,Data!$B:$B,0)</f>
        <v>17052173.91304348</v>
      </c>
      <c r="D37" s="13">
        <f>SUMIFS(Data!$D:$D,Data!$A:$A,$B37,Data!$F:$F,end_date)</f>
        <v>10167940</v>
      </c>
      <c r="E37" s="13">
        <f>SUMIFS(Data!$E:$E,Data!$A:$A,$B37,Data!$F:$F,end_date)</f>
        <v>4948992</v>
      </c>
      <c r="F37" s="13">
        <f t="shared" si="2"/>
        <v>1935241.9130434804</v>
      </c>
      <c r="G37" s="16">
        <f t="shared" si="3"/>
        <v>0.59628408975012737</v>
      </c>
      <c r="H37" s="16">
        <f t="shared" si="4"/>
        <v>0.29022645588985208</v>
      </c>
      <c r="I37" s="16">
        <f t="shared" si="5"/>
        <v>0.1134894543600205</v>
      </c>
      <c r="J37" s="16">
        <f ca="1">Rdm_Dev!H37</f>
        <v>0.66612264497715912</v>
      </c>
      <c r="K37" s="16">
        <f ca="1">Exp_Dev!H37</f>
        <v>0.66345372352456955</v>
      </c>
      <c r="L37" s="98">
        <f t="shared" ca="1" si="7"/>
        <v>0.66478818425086428</v>
      </c>
      <c r="M37" s="16">
        <f t="shared" ca="1" si="1"/>
        <v>0.60361638785769978</v>
      </c>
    </row>
    <row r="38" spans="2:13" x14ac:dyDescent="0.25">
      <c r="B38" s="51">
        <f t="shared" si="6"/>
        <v>43132</v>
      </c>
      <c r="C38" s="13">
        <f>SUMIFS(Data!$C:$C,Data!$A:$A,$B38,Data!$B:$B,0)</f>
        <v>17117391.304347828</v>
      </c>
      <c r="D38" s="13">
        <f>SUMIFS(Data!$D:$D,Data!$A:$A,$B38,Data!$F:$F,end_date)</f>
        <v>9770220</v>
      </c>
      <c r="E38" s="13">
        <f>SUMIFS(Data!$E:$E,Data!$A:$A,$B38,Data!$F:$F,end_date)</f>
        <v>4959360</v>
      </c>
      <c r="F38" s="13">
        <f t="shared" si="2"/>
        <v>2387811.304347828</v>
      </c>
      <c r="G38" s="16">
        <f t="shared" si="3"/>
        <v>0.57077739395478788</v>
      </c>
      <c r="H38" s="16">
        <f t="shared" si="4"/>
        <v>0.28972639065278127</v>
      </c>
      <c r="I38" s="16">
        <f t="shared" si="5"/>
        <v>0.13949621539243087</v>
      </c>
      <c r="J38" s="16">
        <f ca="1">Rdm_Dev!H38</f>
        <v>0.64569500628813703</v>
      </c>
      <c r="K38" s="16">
        <f ca="1">Exp_Dev!H38</f>
        <v>0.65665899840129638</v>
      </c>
      <c r="L38" s="98">
        <f t="shared" ca="1" si="7"/>
        <v>0.65117700234471676</v>
      </c>
      <c r="M38" s="16">
        <f t="shared" ca="1" si="1"/>
        <v>0.57635691523062926</v>
      </c>
    </row>
    <row r="39" spans="2:13" x14ac:dyDescent="0.25">
      <c r="B39" s="51">
        <f t="shared" si="6"/>
        <v>43160</v>
      </c>
      <c r="C39" s="13">
        <f>SUMIFS(Data!$C:$C,Data!$A:$A,$B39,Data!$B:$B,0)</f>
        <v>19834782.608695649</v>
      </c>
      <c r="D39" s="13">
        <f>SUMIFS(Data!$D:$D,Data!$A:$A,$B39,Data!$F:$F,end_date)</f>
        <v>12890855</v>
      </c>
      <c r="E39" s="13">
        <f>SUMIFS(Data!$E:$E,Data!$A:$A,$B39,Data!$F:$F,end_date)</f>
        <v>4046400</v>
      </c>
      <c r="F39" s="13">
        <f t="shared" si="2"/>
        <v>2897527.6086956486</v>
      </c>
      <c r="G39" s="16">
        <f t="shared" si="3"/>
        <v>0.64991158483121447</v>
      </c>
      <c r="H39" s="16">
        <f t="shared" si="4"/>
        <v>0.20400526085050419</v>
      </c>
      <c r="I39" s="16">
        <f t="shared" si="5"/>
        <v>0.14608315431828131</v>
      </c>
      <c r="J39" s="16">
        <f ca="1">Rdm_Dev!H39</f>
        <v>0.74490003200256805</v>
      </c>
      <c r="K39" s="16">
        <f ca="1">Exp_Dev!H39</f>
        <v>0.75277820369119641</v>
      </c>
      <c r="L39" s="98">
        <f t="shared" ca="1" si="7"/>
        <v>0.74883911784688229</v>
      </c>
      <c r="M39" s="16">
        <f t="shared" ref="M39:M60" ca="1" si="8">(L39*C39-D39)/F39</f>
        <v>0.67720014314674237</v>
      </c>
    </row>
    <row r="40" spans="2:13" x14ac:dyDescent="0.25">
      <c r="B40" s="51">
        <f t="shared" si="6"/>
        <v>43191</v>
      </c>
      <c r="C40" s="13">
        <f>SUMIFS(Data!$C:$C,Data!$A:$A,$B40,Data!$B:$B,0)</f>
        <v>18991304.347826086</v>
      </c>
      <c r="D40" s="13">
        <f>SUMIFS(Data!$D:$D,Data!$A:$A,$B40,Data!$F:$F,end_date)</f>
        <v>12054665</v>
      </c>
      <c r="E40" s="13">
        <f>SUMIFS(Data!$E:$E,Data!$A:$A,$B40,Data!$F:$F,end_date)</f>
        <v>3970560</v>
      </c>
      <c r="F40" s="13">
        <f t="shared" si="2"/>
        <v>2966079.347826086</v>
      </c>
      <c r="G40" s="16">
        <f t="shared" si="3"/>
        <v>0.63474655448717954</v>
      </c>
      <c r="H40" s="16">
        <f t="shared" si="4"/>
        <v>0.20907252747252747</v>
      </c>
      <c r="I40" s="16">
        <f t="shared" si="5"/>
        <v>0.15618091804029299</v>
      </c>
      <c r="J40" s="16">
        <f ca="1">Rdm_Dev!H40</f>
        <v>0.73769689066274591</v>
      </c>
      <c r="K40" s="16">
        <f ca="1">Exp_Dev!H40</f>
        <v>0.74051992893498175</v>
      </c>
      <c r="L40" s="98">
        <f t="shared" ca="1" si="7"/>
        <v>0.73910840979886383</v>
      </c>
      <c r="M40" s="16">
        <f t="shared" ca="1" si="8"/>
        <v>0.66821130661275807</v>
      </c>
    </row>
    <row r="41" spans="2:13" x14ac:dyDescent="0.25">
      <c r="B41" s="51">
        <f t="shared" si="6"/>
        <v>43221</v>
      </c>
      <c r="C41" s="13">
        <f>SUMIFS(Data!$C:$C,Data!$A:$A,$B41,Data!$B:$B,0)</f>
        <v>20052173.913043484</v>
      </c>
      <c r="D41" s="13">
        <f>SUMIFS(Data!$D:$D,Data!$A:$A,$B41,Data!$F:$F,end_date)</f>
        <v>12927530</v>
      </c>
      <c r="E41" s="13">
        <f>SUMIFS(Data!$E:$E,Data!$A:$A,$B41,Data!$F:$F,end_date)</f>
        <v>3564800</v>
      </c>
      <c r="F41" s="13">
        <f t="shared" si="2"/>
        <v>3559843.9130434841</v>
      </c>
      <c r="G41" s="16">
        <f t="shared" si="3"/>
        <v>0.64469468777103189</v>
      </c>
      <c r="H41" s="16">
        <f t="shared" si="4"/>
        <v>0.17777623590633126</v>
      </c>
      <c r="I41" s="16">
        <f t="shared" si="5"/>
        <v>0.17752907632263684</v>
      </c>
      <c r="J41" s="16">
        <f ca="1">Rdm_Dev!H41</f>
        <v>0.76068671428533474</v>
      </c>
      <c r="K41" s="16">
        <f ca="1">Exp_Dev!H41</f>
        <v>0.77371163692756872</v>
      </c>
      <c r="L41" s="98">
        <f t="shared" ca="1" si="7"/>
        <v>0.76719917560645179</v>
      </c>
      <c r="M41" s="16">
        <f t="shared" ca="1" si="8"/>
        <v>0.69005309086824351</v>
      </c>
    </row>
    <row r="42" spans="2:13" x14ac:dyDescent="0.25">
      <c r="B42" s="51">
        <f t="shared" si="6"/>
        <v>43252</v>
      </c>
      <c r="C42" s="13">
        <f>SUMIFS(Data!$C:$C,Data!$A:$A,$B42,Data!$B:$B,0)</f>
        <v>21365217.391304348</v>
      </c>
      <c r="D42" s="13">
        <f>SUMIFS(Data!$D:$D,Data!$A:$A,$B42,Data!$F:$F,end_date)</f>
        <v>12770235</v>
      </c>
      <c r="E42" s="13">
        <f>SUMIFS(Data!$E:$E,Data!$A:$A,$B42,Data!$F:$F,end_date)</f>
        <v>3656000</v>
      </c>
      <c r="F42" s="13">
        <f t="shared" si="2"/>
        <v>4938982.3913043477</v>
      </c>
      <c r="G42" s="16">
        <f t="shared" si="3"/>
        <v>0.59771144688644684</v>
      </c>
      <c r="H42" s="16">
        <f t="shared" si="4"/>
        <v>0.17111925111925111</v>
      </c>
      <c r="I42" s="16">
        <f t="shared" si="5"/>
        <v>0.231169301994302</v>
      </c>
      <c r="J42" s="16">
        <f ca="1">Rdm_Dev!H42</f>
        <v>0.71694597451734143</v>
      </c>
      <c r="K42" s="16">
        <f ca="1">Exp_Dev!H42</f>
        <v>0.77603973308191998</v>
      </c>
      <c r="L42" s="98">
        <f t="shared" ca="1" si="7"/>
        <v>0.74649285379963071</v>
      </c>
      <c r="M42" s="16">
        <f t="shared" ca="1" si="8"/>
        <v>0.64360365165116551</v>
      </c>
    </row>
    <row r="43" spans="2:13" x14ac:dyDescent="0.25">
      <c r="B43" s="51">
        <f t="shared" si="6"/>
        <v>43282</v>
      </c>
      <c r="C43" s="13">
        <f>SUMIFS(Data!$C:$C,Data!$A:$A,$B43,Data!$B:$B,0)</f>
        <v>22643478.260869563</v>
      </c>
      <c r="D43" s="13">
        <f>SUMIFS(Data!$D:$D,Data!$A:$A,$B43,Data!$F:$F,end_date)</f>
        <v>14018000</v>
      </c>
      <c r="E43" s="13">
        <f>SUMIFS(Data!$E:$E,Data!$A:$A,$B43,Data!$F:$F,end_date)</f>
        <v>0</v>
      </c>
      <c r="F43" s="13">
        <f t="shared" si="2"/>
        <v>8625478.2608695626</v>
      </c>
      <c r="G43" s="16">
        <f t="shared" si="3"/>
        <v>0.61907450076804926</v>
      </c>
      <c r="H43" s="16">
        <f t="shared" si="4"/>
        <v>0</v>
      </c>
      <c r="I43" s="16">
        <f t="shared" si="5"/>
        <v>0.38092549923195079</v>
      </c>
      <c r="J43" s="16">
        <f ca="1">Rdm_Dev!H43</f>
        <v>0.75615331128157692</v>
      </c>
      <c r="K43" s="65" t="str">
        <f ca="1">Exp_Dev!H43</f>
        <v>N/A</v>
      </c>
      <c r="L43" s="98">
        <f t="shared" ca="1" si="7"/>
        <v>0.75615331128157692</v>
      </c>
      <c r="M43" s="16">
        <f t="shared" ca="1" si="8"/>
        <v>0.35985727075219642</v>
      </c>
    </row>
    <row r="44" spans="2:13" x14ac:dyDescent="0.25">
      <c r="B44" s="51">
        <f t="shared" si="6"/>
        <v>43313</v>
      </c>
      <c r="C44" s="13">
        <f>SUMIFS(Data!$C:$C,Data!$A:$A,$B44,Data!$B:$B,0)</f>
        <v>21891304.34782609</v>
      </c>
      <c r="D44" s="13">
        <f>SUMIFS(Data!$D:$D,Data!$A:$A,$B44,Data!$F:$F,end_date)</f>
        <v>13084825</v>
      </c>
      <c r="E44" s="13">
        <f>SUMIFS(Data!$E:$E,Data!$A:$A,$B44,Data!$F:$F,end_date)</f>
        <v>0</v>
      </c>
      <c r="F44" s="13">
        <f t="shared" si="2"/>
        <v>8806479.3478260897</v>
      </c>
      <c r="G44" s="16">
        <f t="shared" si="3"/>
        <v>0.59771792452830186</v>
      </c>
      <c r="H44" s="16">
        <f t="shared" si="4"/>
        <v>0</v>
      </c>
      <c r="I44" s="16">
        <f t="shared" si="5"/>
        <v>0.4022820754716982</v>
      </c>
      <c r="J44" s="16">
        <f ca="1">Rdm_Dev!H44</f>
        <v>0.74488631159185248</v>
      </c>
      <c r="K44" s="65" t="str">
        <f ca="1">Exp_Dev!H44</f>
        <v>N/A</v>
      </c>
      <c r="L44" s="98">
        <f t="shared" ca="1" si="7"/>
        <v>0.74488631159185248</v>
      </c>
      <c r="M44" s="16">
        <f t="shared" ca="1" si="8"/>
        <v>0.36583381670930154</v>
      </c>
    </row>
    <row r="45" spans="2:13" x14ac:dyDescent="0.25">
      <c r="B45" s="51">
        <f t="shared" si="6"/>
        <v>43344</v>
      </c>
      <c r="C45" s="13">
        <f>SUMIFS(Data!$C:$C,Data!$A:$A,$B45,Data!$B:$B,0)</f>
        <v>20626086.956521746</v>
      </c>
      <c r="D45" s="13">
        <f>SUMIFS(Data!$D:$D,Data!$A:$A,$B45,Data!$F:$F,end_date)</f>
        <v>12068520</v>
      </c>
      <c r="E45" s="13">
        <f>SUMIFS(Data!$E:$E,Data!$A:$A,$B45,Data!$F:$F,end_date)</f>
        <v>0</v>
      </c>
      <c r="F45" s="13">
        <f t="shared" si="2"/>
        <v>8557566.9565217458</v>
      </c>
      <c r="G45" s="16">
        <f t="shared" si="3"/>
        <v>0.58510952782462033</v>
      </c>
      <c r="H45" s="16">
        <f t="shared" si="4"/>
        <v>0</v>
      </c>
      <c r="I45" s="16">
        <f t="shared" si="5"/>
        <v>0.41489047217537961</v>
      </c>
      <c r="J45" s="16">
        <f ca="1">Rdm_Dev!H45</f>
        <v>0.74579446549193551</v>
      </c>
      <c r="K45" s="65" t="str">
        <f ca="1">Exp_Dev!H45</f>
        <v>N/A</v>
      </c>
      <c r="L45" s="98">
        <f t="shared" ca="1" si="7"/>
        <v>0.74579446549193551</v>
      </c>
      <c r="M45" s="16">
        <f t="shared" ca="1" si="8"/>
        <v>0.3872948366946144</v>
      </c>
    </row>
    <row r="46" spans="2:13" x14ac:dyDescent="0.25">
      <c r="B46" s="51">
        <f t="shared" si="6"/>
        <v>43374</v>
      </c>
      <c r="C46" s="13">
        <f>SUMIFS(Data!$C:$C,Data!$A:$A,$B46,Data!$B:$B,0)</f>
        <v>20460869.565217394</v>
      </c>
      <c r="D46" s="13">
        <f>SUMIFS(Data!$D:$D,Data!$A:$A,$B46,Data!$F:$F,end_date)</f>
        <v>12019620</v>
      </c>
      <c r="E46" s="13">
        <f>SUMIFS(Data!$E:$E,Data!$A:$A,$B46,Data!$F:$F,end_date)</f>
        <v>0</v>
      </c>
      <c r="F46" s="13">
        <f t="shared" si="2"/>
        <v>8441249.5652173944</v>
      </c>
      <c r="G46" s="16">
        <f t="shared" si="3"/>
        <v>0.58744424139396512</v>
      </c>
      <c r="H46" s="16">
        <f t="shared" si="4"/>
        <v>0</v>
      </c>
      <c r="I46" s="16">
        <f t="shared" si="5"/>
        <v>0.41255575860603494</v>
      </c>
      <c r="J46" s="16">
        <f ca="1">Rdm_Dev!H46</f>
        <v>0.76798449939962676</v>
      </c>
      <c r="K46" s="65" t="str">
        <f ca="1">Exp_Dev!H46</f>
        <v>N/A</v>
      </c>
      <c r="L46" s="98">
        <f t="shared" ca="1" si="7"/>
        <v>0.76798449939962676</v>
      </c>
      <c r="M46" s="16">
        <f t="shared" ca="1" si="8"/>
        <v>0.4376141993889035</v>
      </c>
    </row>
    <row r="47" spans="2:13" x14ac:dyDescent="0.25">
      <c r="B47" s="51">
        <f t="shared" si="6"/>
        <v>43405</v>
      </c>
      <c r="C47" s="13">
        <f>SUMIFS(Data!$C:$C,Data!$A:$A,$B47,Data!$B:$B,0)</f>
        <v>19256521.739130437</v>
      </c>
      <c r="D47" s="13">
        <f>SUMIFS(Data!$D:$D,Data!$A:$A,$B47,Data!$F:$F,end_date)</f>
        <v>10732735</v>
      </c>
      <c r="E47" s="13">
        <f>SUMIFS(Data!$E:$E,Data!$A:$A,$B47,Data!$F:$F,end_date)</f>
        <v>0</v>
      </c>
      <c r="F47" s="13">
        <f t="shared" si="2"/>
        <v>8523786.7391304374</v>
      </c>
      <c r="G47" s="16">
        <f t="shared" si="3"/>
        <v>0.55735584782117853</v>
      </c>
      <c r="H47" s="16">
        <f t="shared" si="4"/>
        <v>0</v>
      </c>
      <c r="I47" s="16">
        <f t="shared" si="5"/>
        <v>0.44264415217882147</v>
      </c>
      <c r="J47" s="16">
        <f ca="1">Rdm_Dev!H47</f>
        <v>0.74982283563300156</v>
      </c>
      <c r="K47" s="65" t="str">
        <f ca="1">Exp_Dev!H47</f>
        <v>N/A</v>
      </c>
      <c r="L47" s="98">
        <f t="shared" ca="1" si="7"/>
        <v>0.74982283563300156</v>
      </c>
      <c r="M47" s="16">
        <f t="shared" ca="1" si="8"/>
        <v>0.43481199709618973</v>
      </c>
    </row>
    <row r="48" spans="2:13" x14ac:dyDescent="0.25">
      <c r="B48" s="51">
        <f t="shared" si="6"/>
        <v>43435</v>
      </c>
      <c r="C48" s="13">
        <f>SUMIFS(Data!$C:$C,Data!$A:$A,$B48,Data!$B:$B,0)</f>
        <v>19152173.91304348</v>
      </c>
      <c r="D48" s="13">
        <f>SUMIFS(Data!$D:$D,Data!$A:$A,$B48,Data!$F:$F,end_date)</f>
        <v>9878615</v>
      </c>
      <c r="E48" s="13">
        <f>SUMIFS(Data!$E:$E,Data!$A:$A,$B48,Data!$F:$F,end_date)</f>
        <v>0</v>
      </c>
      <c r="F48" s="13">
        <f t="shared" si="2"/>
        <v>9273558.9130434804</v>
      </c>
      <c r="G48" s="16">
        <f t="shared" si="3"/>
        <v>0.51579601589103286</v>
      </c>
      <c r="H48" s="16">
        <f t="shared" si="4"/>
        <v>0</v>
      </c>
      <c r="I48" s="16">
        <f t="shared" si="5"/>
        <v>0.48420398410896714</v>
      </c>
      <c r="J48" s="16">
        <f ca="1">Rdm_Dev!H48</f>
        <v>0.71756571703067418</v>
      </c>
      <c r="K48" s="65" t="str">
        <f ca="1">Exp_Dev!H48</f>
        <v>N/A</v>
      </c>
      <c r="L48" s="98">
        <f t="shared" ca="1" si="7"/>
        <v>0.71756571703067418</v>
      </c>
      <c r="M48" s="16">
        <f t="shared" ca="1" si="8"/>
        <v>0.41670392595165906</v>
      </c>
    </row>
    <row r="49" spans="2:13" x14ac:dyDescent="0.25">
      <c r="B49" s="51">
        <f t="shared" si="6"/>
        <v>43466</v>
      </c>
      <c r="C49" s="13">
        <f>SUMIFS(Data!$C:$C,Data!$A:$A,$B49,Data!$B:$B,0)</f>
        <v>19610000</v>
      </c>
      <c r="D49" s="13">
        <f>SUMIFS(Data!$D:$D,Data!$A:$A,$B49,Data!$F:$F,end_date)</f>
        <v>9497195</v>
      </c>
      <c r="E49" s="13">
        <f>SUMIFS(Data!$E:$E,Data!$A:$A,$B49,Data!$F:$F,end_date)</f>
        <v>0</v>
      </c>
      <c r="F49" s="13">
        <f t="shared" si="2"/>
        <v>10112805</v>
      </c>
      <c r="G49" s="16">
        <f t="shared" si="3"/>
        <v>0.48430367159612442</v>
      </c>
      <c r="H49" s="16">
        <f t="shared" si="4"/>
        <v>0</v>
      </c>
      <c r="I49" s="16">
        <f t="shared" si="5"/>
        <v>0.51569632840387558</v>
      </c>
      <c r="J49" s="16">
        <f ca="1">Rdm_Dev!H49</f>
        <v>0.70371022342912926</v>
      </c>
      <c r="K49" s="65" t="str">
        <f ca="1">Exp_Dev!H49</f>
        <v>N/A</v>
      </c>
      <c r="L49" s="98">
        <f t="shared" ca="1" si="7"/>
        <v>0.70371022342912926</v>
      </c>
      <c r="M49" s="16">
        <f t="shared" ca="1" si="8"/>
        <v>0.42545688178949609</v>
      </c>
    </row>
    <row r="50" spans="2:13" x14ac:dyDescent="0.25">
      <c r="B50" s="51">
        <f t="shared" si="6"/>
        <v>43497</v>
      </c>
      <c r="C50" s="13">
        <f>SUMIFS(Data!$C:$C,Data!$A:$A,$B50,Data!$B:$B,0)</f>
        <v>19685000</v>
      </c>
      <c r="D50" s="13">
        <f>SUMIFS(Data!$D:$D,Data!$A:$A,$B50,Data!$F:$F,end_date)</f>
        <v>9226615</v>
      </c>
      <c r="E50" s="13">
        <f>SUMIFS(Data!$E:$E,Data!$A:$A,$B50,Data!$F:$F,end_date)</f>
        <v>0</v>
      </c>
      <c r="F50" s="13">
        <f t="shared" si="2"/>
        <v>10458385</v>
      </c>
      <c r="G50" s="16">
        <f t="shared" si="3"/>
        <v>0.46871297942595885</v>
      </c>
      <c r="H50" s="16">
        <f t="shared" si="4"/>
        <v>0</v>
      </c>
      <c r="I50" s="16">
        <f t="shared" si="5"/>
        <v>0.5312870205740412</v>
      </c>
      <c r="J50" s="16">
        <f ca="1">Rdm_Dev!H50</f>
        <v>0.71482305378490474</v>
      </c>
      <c r="K50" s="65" t="str">
        <f ca="1">Exp_Dev!H50</f>
        <v>N/A</v>
      </c>
      <c r="L50" s="98">
        <f t="shared" ca="1" si="7"/>
        <v>0.71482305378490474</v>
      </c>
      <c r="M50" s="16">
        <f t="shared" ca="1" si="8"/>
        <v>0.46323374151514307</v>
      </c>
    </row>
    <row r="51" spans="2:13" x14ac:dyDescent="0.25">
      <c r="B51" s="51">
        <f t="shared" si="6"/>
        <v>43525</v>
      </c>
      <c r="C51" s="13">
        <f>SUMIFS(Data!$C:$C,Data!$A:$A,$B51,Data!$B:$B,0)</f>
        <v>22809999.999999996</v>
      </c>
      <c r="D51" s="13">
        <f>SUMIFS(Data!$D:$D,Data!$A:$A,$B51,Data!$F:$F,end_date)</f>
        <v>11152460</v>
      </c>
      <c r="E51" s="13">
        <f>SUMIFS(Data!$E:$E,Data!$A:$A,$B51,Data!$F:$F,end_date)</f>
        <v>0</v>
      </c>
      <c r="F51" s="13">
        <f t="shared" si="2"/>
        <v>11657539.999999996</v>
      </c>
      <c r="G51" s="16">
        <f t="shared" si="3"/>
        <v>0.48892854011398518</v>
      </c>
      <c r="H51" s="16">
        <f t="shared" si="4"/>
        <v>0</v>
      </c>
      <c r="I51" s="16">
        <f t="shared" si="5"/>
        <v>0.51107145988601488</v>
      </c>
      <c r="J51" s="16">
        <f ca="1">Rdm_Dev!H51</f>
        <v>0.78504759255840373</v>
      </c>
      <c r="K51" s="65" t="str">
        <f ca="1">Exp_Dev!H51</f>
        <v>N/A</v>
      </c>
      <c r="L51" s="98">
        <f t="shared" ca="1" si="7"/>
        <v>0.78504759255840373</v>
      </c>
      <c r="M51" s="16">
        <f t="shared" ca="1" si="8"/>
        <v>0.57940831309669005</v>
      </c>
    </row>
    <row r="52" spans="2:13" x14ac:dyDescent="0.25">
      <c r="B52" s="51">
        <f t="shared" si="6"/>
        <v>43556</v>
      </c>
      <c r="C52" s="13">
        <f>SUMIFS(Data!$C:$C,Data!$A:$A,$B52,Data!$B:$B,0)</f>
        <v>21839999.999999996</v>
      </c>
      <c r="D52" s="13">
        <f>SUMIFS(Data!$D:$D,Data!$A:$A,$B52,Data!$F:$F,end_date)</f>
        <v>9827270</v>
      </c>
      <c r="E52" s="13">
        <f>SUMIFS(Data!$E:$E,Data!$A:$A,$B52,Data!$F:$F,end_date)</f>
        <v>0</v>
      </c>
      <c r="F52" s="13">
        <f t="shared" si="2"/>
        <v>12012729.999999996</v>
      </c>
      <c r="G52" s="16">
        <f t="shared" si="3"/>
        <v>0.44996657509157517</v>
      </c>
      <c r="H52" s="16">
        <f t="shared" si="4"/>
        <v>0</v>
      </c>
      <c r="I52" s="16">
        <f t="shared" si="5"/>
        <v>0.55003342490842488</v>
      </c>
      <c r="J52" s="16">
        <f ca="1">Rdm_Dev!H52</f>
        <v>0.76556601460254348</v>
      </c>
      <c r="K52" s="65" t="str">
        <f ca="1">Exp_Dev!H52</f>
        <v>N/A</v>
      </c>
      <c r="L52" s="98">
        <f t="shared" ca="1" si="7"/>
        <v>0.76556601460254348</v>
      </c>
      <c r="M52" s="16">
        <f t="shared" ca="1" si="8"/>
        <v>0.5737822925279723</v>
      </c>
    </row>
    <row r="53" spans="2:13" x14ac:dyDescent="0.25">
      <c r="B53" s="51">
        <f t="shared" si="6"/>
        <v>43586</v>
      </c>
      <c r="C53" s="13">
        <f>SUMIFS(Data!$C:$C,Data!$A:$A,$B53,Data!$B:$B,0)</f>
        <v>23060000.000000004</v>
      </c>
      <c r="D53" s="13">
        <f>SUMIFS(Data!$D:$D,Data!$A:$A,$B53,Data!$F:$F,end_date)</f>
        <v>10011460</v>
      </c>
      <c r="E53" s="13">
        <f>SUMIFS(Data!$E:$E,Data!$A:$A,$B53,Data!$F:$F,end_date)</f>
        <v>0</v>
      </c>
      <c r="F53" s="13">
        <f t="shared" si="2"/>
        <v>13048540.000000004</v>
      </c>
      <c r="G53" s="16">
        <f t="shared" si="3"/>
        <v>0.43414830875975707</v>
      </c>
      <c r="H53" s="16">
        <f t="shared" si="4"/>
        <v>0</v>
      </c>
      <c r="I53" s="16">
        <f t="shared" si="5"/>
        <v>0.56585169124024293</v>
      </c>
      <c r="J53" s="16">
        <f ca="1">Rdm_Dev!H53</f>
        <v>0.78949504854447217</v>
      </c>
      <c r="K53" s="65" t="str">
        <f ca="1">Exp_Dev!H53</f>
        <v>N/A</v>
      </c>
      <c r="L53" s="98">
        <f t="shared" ca="1" si="7"/>
        <v>0.78949504854447217</v>
      </c>
      <c r="M53" s="16">
        <f t="shared" ca="1" si="8"/>
        <v>0.62798564586042016</v>
      </c>
    </row>
    <row r="54" spans="2:13" x14ac:dyDescent="0.25">
      <c r="B54" s="51">
        <f t="shared" si="6"/>
        <v>43617</v>
      </c>
      <c r="C54" s="13">
        <f>SUMIFS(Data!$C:$C,Data!$A:$A,$B54,Data!$B:$B,0)</f>
        <v>24570000</v>
      </c>
      <c r="D54" s="13">
        <f>SUMIFS(Data!$D:$D,Data!$A:$A,$B54,Data!$F:$F,end_date)</f>
        <v>9878615</v>
      </c>
      <c r="E54" s="13">
        <f>SUMIFS(Data!$E:$E,Data!$A:$A,$B54,Data!$F:$F,end_date)</f>
        <v>0</v>
      </c>
      <c r="F54" s="13">
        <f t="shared" si="2"/>
        <v>14691385</v>
      </c>
      <c r="G54" s="16">
        <f t="shared" si="3"/>
        <v>0.40206003256003259</v>
      </c>
      <c r="H54" s="16">
        <f t="shared" si="4"/>
        <v>0</v>
      </c>
      <c r="I54" s="16">
        <f t="shared" si="5"/>
        <v>0.59793996743996747</v>
      </c>
      <c r="J54" s="16">
        <f ca="1">Rdm_Dev!H54</f>
        <v>0.7904344677323597</v>
      </c>
      <c r="K54" s="65" t="str">
        <f ca="1">Exp_Dev!H54</f>
        <v>N/A</v>
      </c>
      <c r="L54" s="98">
        <f t="shared" ca="1" si="7"/>
        <v>0.7904344677323597</v>
      </c>
      <c r="M54" s="16">
        <f t="shared" ca="1" si="8"/>
        <v>0.64952078188571594</v>
      </c>
    </row>
    <row r="55" spans="2:13" x14ac:dyDescent="0.25">
      <c r="B55" s="51">
        <f t="shared" si="6"/>
        <v>43647</v>
      </c>
      <c r="C55" s="13">
        <f>SUMIFS(Data!$C:$C,Data!$A:$A,$B55,Data!$B:$B,0)</f>
        <v>26039999.999999996</v>
      </c>
      <c r="D55" s="13">
        <f>SUMIFS(Data!$D:$D,Data!$A:$A,$B55,Data!$F:$F,end_date)</f>
        <v>9215205</v>
      </c>
      <c r="E55" s="13">
        <f>SUMIFS(Data!$E:$E,Data!$A:$A,$B55,Data!$F:$F,end_date)</f>
        <v>0</v>
      </c>
      <c r="F55" s="13">
        <f t="shared" si="2"/>
        <v>16824794.999999996</v>
      </c>
      <c r="G55" s="16">
        <f t="shared" si="3"/>
        <v>0.35388652073732724</v>
      </c>
      <c r="H55" s="16">
        <f t="shared" si="4"/>
        <v>0</v>
      </c>
      <c r="I55" s="16">
        <f t="shared" si="5"/>
        <v>0.64611347926267271</v>
      </c>
      <c r="J55" s="16">
        <f ca="1">Rdm_Dev!H55</f>
        <v>0.76450036793859688</v>
      </c>
      <c r="K55" s="65" t="str">
        <f ca="1">Exp_Dev!H55</f>
        <v>N/A</v>
      </c>
      <c r="L55" s="98">
        <f t="shared" ca="1" si="7"/>
        <v>0.76450036793859688</v>
      </c>
      <c r="M55" s="16">
        <f t="shared" ca="1" si="8"/>
        <v>0.63551351330706041</v>
      </c>
    </row>
    <row r="56" spans="2:13" x14ac:dyDescent="0.25">
      <c r="B56" s="51">
        <f t="shared" si="6"/>
        <v>43678</v>
      </c>
      <c r="C56" s="13">
        <f>SUMIFS(Data!$C:$C,Data!$A:$A,$B56,Data!$B:$B,0)</f>
        <v>25175000</v>
      </c>
      <c r="D56" s="13">
        <f>SUMIFS(Data!$D:$D,Data!$A:$A,$B56,Data!$F:$F,end_date)</f>
        <v>8100284.9999999991</v>
      </c>
      <c r="E56" s="13">
        <f>SUMIFS(Data!$E:$E,Data!$A:$A,$B56,Data!$F:$F,end_date)</f>
        <v>0</v>
      </c>
      <c r="F56" s="13">
        <f t="shared" si="2"/>
        <v>17074715</v>
      </c>
      <c r="G56" s="16">
        <f t="shared" si="3"/>
        <v>0.32175908639523332</v>
      </c>
      <c r="H56" s="16">
        <f t="shared" si="4"/>
        <v>0</v>
      </c>
      <c r="I56" s="16">
        <f t="shared" si="5"/>
        <v>0.67824091360476668</v>
      </c>
      <c r="J56" s="16">
        <f ca="1">Rdm_Dev!H56</f>
        <v>0.78135542347315501</v>
      </c>
      <c r="K56" s="65" t="str">
        <f ca="1">Exp_Dev!H56</f>
        <v>N/A</v>
      </c>
      <c r="L56" s="98">
        <f t="shared" ca="1" si="7"/>
        <v>0.78135542347315501</v>
      </c>
      <c r="M56" s="16">
        <f t="shared" ca="1" si="8"/>
        <v>0.67762992154988688</v>
      </c>
    </row>
    <row r="57" spans="2:13" x14ac:dyDescent="0.25">
      <c r="B57" s="51">
        <f t="shared" si="6"/>
        <v>43709</v>
      </c>
      <c r="C57" s="13">
        <f>SUMIFS(Data!$C:$C,Data!$A:$A,$B57,Data!$B:$B,0)</f>
        <v>23720000.000000004</v>
      </c>
      <c r="D57" s="13">
        <f>SUMIFS(Data!$D:$D,Data!$A:$A,$B57,Data!$F:$F,end_date)</f>
        <v>6435240</v>
      </c>
      <c r="E57" s="13">
        <f>SUMIFS(Data!$E:$E,Data!$A:$A,$B57,Data!$F:$F,end_date)</f>
        <v>0</v>
      </c>
      <c r="F57" s="13">
        <f t="shared" si="2"/>
        <v>17284760.000000004</v>
      </c>
      <c r="G57" s="16">
        <f t="shared" si="3"/>
        <v>0.27130016863406403</v>
      </c>
      <c r="H57" s="16">
        <f t="shared" si="4"/>
        <v>0</v>
      </c>
      <c r="I57" s="16">
        <f t="shared" si="5"/>
        <v>0.72869983136593597</v>
      </c>
      <c r="J57" s="16">
        <f ca="1">Rdm_Dev!H57</f>
        <v>0.76667289753592416</v>
      </c>
      <c r="K57" s="65" t="str">
        <f ca="1">Exp_Dev!H57</f>
        <v>N/A</v>
      </c>
      <c r="L57" s="98">
        <f t="shared" ca="1" si="7"/>
        <v>0.76667289753592416</v>
      </c>
      <c r="M57" s="16">
        <f t="shared" ca="1" si="8"/>
        <v>0.67980354540948906</v>
      </c>
    </row>
    <row r="58" spans="2:13" x14ac:dyDescent="0.25">
      <c r="B58" s="51">
        <f t="shared" si="6"/>
        <v>43739</v>
      </c>
      <c r="C58" s="13">
        <f>SUMIFS(Data!$C:$C,Data!$A:$A,$B58,Data!$B:$B,0)</f>
        <v>23530000.000000004</v>
      </c>
      <c r="D58" s="13">
        <f>SUMIFS(Data!$D:$D,Data!$A:$A,$B58,Data!$F:$F,end_date)</f>
        <v>5341510</v>
      </c>
      <c r="E58" s="13">
        <f>SUMIFS(Data!$E:$E,Data!$A:$A,$B58,Data!$F:$F,end_date)</f>
        <v>0</v>
      </c>
      <c r="F58" s="13">
        <f t="shared" si="2"/>
        <v>18188490.000000004</v>
      </c>
      <c r="G58" s="16">
        <f t="shared" si="3"/>
        <v>0.22700849978750529</v>
      </c>
      <c r="H58" s="16">
        <f t="shared" si="4"/>
        <v>0</v>
      </c>
      <c r="I58" s="16">
        <f t="shared" si="5"/>
        <v>0.77299150021249474</v>
      </c>
      <c r="J58" s="16">
        <f ca="1">Rdm_Dev!H58</f>
        <v>0.79027550747374165</v>
      </c>
      <c r="K58" s="65" t="str">
        <f ca="1">Exp_Dev!H58</f>
        <v>N/A</v>
      </c>
      <c r="L58" s="98">
        <f t="shared" ca="1" si="7"/>
        <v>0.79027550747374165</v>
      </c>
      <c r="M58" s="16">
        <f t="shared" ca="1" si="8"/>
        <v>0.72868460718053774</v>
      </c>
    </row>
    <row r="59" spans="2:13" x14ac:dyDescent="0.25">
      <c r="B59" s="51">
        <f t="shared" si="6"/>
        <v>43770</v>
      </c>
      <c r="C59" s="13">
        <f>SUMIFS(Data!$C:$C,Data!$A:$A,$B59,Data!$B:$B,0)</f>
        <v>22145000</v>
      </c>
      <c r="D59" s="13">
        <f>SUMIFS(Data!$D:$D,Data!$A:$A,$B59,Data!$F:$F,end_date)</f>
        <v>3567254.9999999995</v>
      </c>
      <c r="E59" s="13">
        <f>SUMIFS(Data!$E:$E,Data!$A:$A,$B59,Data!$F:$F,end_date)</f>
        <v>0</v>
      </c>
      <c r="F59" s="13">
        <f t="shared" si="2"/>
        <v>18577745</v>
      </c>
      <c r="G59" s="16">
        <f t="shared" si="3"/>
        <v>0.16108624971776922</v>
      </c>
      <c r="H59" s="16">
        <f t="shared" si="4"/>
        <v>0</v>
      </c>
      <c r="I59" s="16">
        <f t="shared" si="5"/>
        <v>0.8389137502822307</v>
      </c>
      <c r="J59" s="16">
        <f ca="1">Rdm_Dev!H59</f>
        <v>0.77855856396959611</v>
      </c>
      <c r="K59" s="65" t="str">
        <f ca="1">Exp_Dev!H59</f>
        <v>N/A</v>
      </c>
      <c r="L59" s="98">
        <f t="shared" ca="1" si="7"/>
        <v>0.77855856396959611</v>
      </c>
      <c r="M59" s="16">
        <f t="shared" ca="1" si="8"/>
        <v>0.73603789906184558</v>
      </c>
    </row>
    <row r="60" spans="2:13" x14ac:dyDescent="0.25">
      <c r="B60" s="51">
        <f t="shared" si="6"/>
        <v>43800</v>
      </c>
      <c r="C60" s="13">
        <f>SUMIFS(Data!$C:$C,Data!$A:$A,$B60,Data!$B:$B,0)</f>
        <v>22025000</v>
      </c>
      <c r="D60" s="13">
        <f>SUMIFS(Data!$D:$D,Data!$A:$A,$B60,Data!$F:$F,end_date)</f>
        <v>1541980</v>
      </c>
      <c r="E60" s="13">
        <f>SUMIFS(Data!$E:$E,Data!$A:$A,$B60,Data!$F:$F,end_date)</f>
        <v>0</v>
      </c>
      <c r="F60" s="13">
        <f t="shared" si="2"/>
        <v>20483020</v>
      </c>
      <c r="G60" s="16">
        <f t="shared" si="3"/>
        <v>7.0010442678774126E-2</v>
      </c>
      <c r="H60" s="16">
        <f t="shared" si="4"/>
        <v>0</v>
      </c>
      <c r="I60" s="16">
        <f t="shared" si="5"/>
        <v>0.9299895573212259</v>
      </c>
      <c r="J60" s="16">
        <f ca="1">Rdm_Dev!H60</f>
        <v>0.72055164555382178</v>
      </c>
      <c r="K60" s="65" t="str">
        <f ca="1">Exp_Dev!H60</f>
        <v>N/A</v>
      </c>
      <c r="L60" s="98">
        <f t="shared" ca="1" si="7"/>
        <v>0.72055164555382178</v>
      </c>
      <c r="M60" s="16">
        <f t="shared" ca="1" si="8"/>
        <v>0.69951452438765993</v>
      </c>
    </row>
    <row r="62" spans="2:13" x14ac:dyDescent="0.25">
      <c r="B62" s="50" t="s">
        <v>9</v>
      </c>
      <c r="C62" s="14">
        <f>SUM(C7:C61)</f>
        <v>1010613092.7570455</v>
      </c>
      <c r="D62" s="14">
        <f t="shared" ref="D62:F62" si="9">SUM(D7:D61)</f>
        <v>545993765</v>
      </c>
      <c r="E62" s="14">
        <f t="shared" si="9"/>
        <v>195538944</v>
      </c>
      <c r="F62" s="14">
        <f t="shared" si="9"/>
        <v>269080383.75704533</v>
      </c>
      <c r="G62" s="16">
        <f t="shared" ref="G62" si="10">D62/$C62</f>
        <v>0.54025993618435986</v>
      </c>
      <c r="H62" s="16">
        <f t="shared" ref="H62" si="11">E62/$C62</f>
        <v>0.19348546481478066</v>
      </c>
      <c r="I62" s="16">
        <f t="shared" ref="I62" si="12">F62/$C62</f>
        <v>0.26625459900085924</v>
      </c>
      <c r="J62" s="16">
        <f ca="1">SUMPRODUCT(J$7:J$61,$C$7:$C$61)/$C$62</f>
        <v>0.69666737756485042</v>
      </c>
      <c r="K62" s="65" t="s">
        <v>10</v>
      </c>
      <c r="L62" s="16">
        <f ca="1">SUMPRODUCT(L$7:L$61,$C$7:$C$61)/$C$62</f>
        <v>0.69874113414302874</v>
      </c>
      <c r="M62" s="16">
        <f ca="1">(L62*C62-D62)/F62</f>
        <v>0.5952242648704722</v>
      </c>
    </row>
    <row r="64" spans="2:13" x14ac:dyDescent="0.25">
      <c r="B64" s="50" t="s">
        <v>52</v>
      </c>
    </row>
    <row r="65" spans="2:8" x14ac:dyDescent="0.25">
      <c r="B65" s="20" t="s">
        <v>64</v>
      </c>
      <c r="C65" s="1" t="str">
        <f>"  Summarized data as of "&amp;TEXT(EOMONTH(end_date,0),"m/d/yy")&amp;"."</f>
        <v xml:space="preserve">  Summarized data as of 12/31/19.</v>
      </c>
      <c r="H65" s="35"/>
    </row>
    <row r="66" spans="2:8" x14ac:dyDescent="0.25">
      <c r="B66" s="20"/>
      <c r="C66" s="1" t="str">
        <f>"  Redeemed and expired points are allocated to the points earned in the given month, typically based on a FIFO allocation."</f>
        <v xml:space="preserve">  Redeemed and expired points are allocated to the points earned in the given month, typically based on a FIFO allocation.</v>
      </c>
      <c r="H66" s="35"/>
    </row>
    <row r="67" spans="2:8" x14ac:dyDescent="0.25">
      <c r="B67" s="71">
        <v>-5</v>
      </c>
      <c r="C67" s="1" t="str">
        <f>"  (2) - (3) - (4)."</f>
        <v xml:space="preserve">  (2) - (3) - (4).</v>
      </c>
    </row>
    <row r="68" spans="2:8" x14ac:dyDescent="0.25">
      <c r="B68" s="72" t="s">
        <v>65</v>
      </c>
      <c r="C68" s="70" t="s">
        <v>66</v>
      </c>
    </row>
    <row r="69" spans="2:8" x14ac:dyDescent="0.25">
      <c r="B69" s="71">
        <v>-9</v>
      </c>
      <c r="C69" s="70" t="s">
        <v>67</v>
      </c>
    </row>
    <row r="70" spans="2:8" x14ac:dyDescent="0.25">
      <c r="B70" s="71">
        <v>-10</v>
      </c>
      <c r="C70" s="70" t="s">
        <v>68</v>
      </c>
    </row>
    <row r="71" spans="2:8" x14ac:dyDescent="0.25">
      <c r="B71" s="71">
        <v>-11</v>
      </c>
      <c r="C71" s="70" t="s">
        <v>69</v>
      </c>
    </row>
    <row r="72" spans="2:8" x14ac:dyDescent="0.25">
      <c r="B72" s="71">
        <v>-12</v>
      </c>
      <c r="C72" s="70" t="s">
        <v>70</v>
      </c>
    </row>
  </sheetData>
  <sheetProtection algorithmName="SHA-512" hashValue="371/sfqnWeWnyz7R7loIKfXWFwXRVg/mntq8OjjSolDYtU7HKVV2S6cWCzrd011EayHUAq8jr0xHC1YyJc1QZw==" saltValue="IKtHQMJwFTj1brf1bZjg+Q==" spinCount="100000" sheet="1" objects="1" scenarios="1"/>
  <pageMargins left="0.7" right="0.7" top="0.75" bottom="0.75" header="0.3" footer="0.3"/>
  <ignoredErrors>
    <ignoredError sqref="L11:L12"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I68"/>
  <sheetViews>
    <sheetView workbookViewId="0">
      <selection activeCell="N15" sqref="N15"/>
    </sheetView>
  </sheetViews>
  <sheetFormatPr defaultColWidth="9.140625" defaultRowHeight="15" x14ac:dyDescent="0.25"/>
  <cols>
    <col min="1" max="1" width="9.140625" style="1"/>
    <col min="2" max="2" width="14.28515625" style="1" customWidth="1"/>
    <col min="3" max="3" width="14.28515625" style="1" bestFit="1" customWidth="1"/>
    <col min="4" max="8" width="14.28515625" style="1" customWidth="1"/>
    <col min="9" max="16384" width="9.140625" style="1"/>
  </cols>
  <sheetData>
    <row r="3" spans="2:9" x14ac:dyDescent="0.25">
      <c r="C3" s="50" t="s">
        <v>43</v>
      </c>
      <c r="D3" s="50" t="s">
        <v>41</v>
      </c>
      <c r="E3" s="50" t="s">
        <v>38</v>
      </c>
      <c r="F3" s="50" t="s">
        <v>42</v>
      </c>
      <c r="G3" s="50" t="s">
        <v>45</v>
      </c>
      <c r="H3" s="50" t="s">
        <v>47</v>
      </c>
    </row>
    <row r="4" spans="2:9" x14ac:dyDescent="0.25">
      <c r="B4" s="66" t="s">
        <v>2</v>
      </c>
      <c r="C4" s="66" t="s">
        <v>44</v>
      </c>
      <c r="D4" s="66" t="s">
        <v>40</v>
      </c>
      <c r="E4" s="66" t="s">
        <v>39</v>
      </c>
      <c r="F4" s="66" t="s">
        <v>2</v>
      </c>
      <c r="G4" s="66" t="s">
        <v>46</v>
      </c>
      <c r="H4" s="66" t="s">
        <v>48</v>
      </c>
    </row>
    <row r="5" spans="2:9" x14ac:dyDescent="0.25">
      <c r="B5" s="69">
        <v>-1</v>
      </c>
      <c r="C5" s="69">
        <f>B5-1</f>
        <v>-2</v>
      </c>
      <c r="D5" s="69">
        <f t="shared" ref="D5:H5" si="0">C5-1</f>
        <v>-3</v>
      </c>
      <c r="E5" s="69">
        <f t="shared" si="0"/>
        <v>-4</v>
      </c>
      <c r="F5" s="69">
        <f t="shared" si="0"/>
        <v>-5</v>
      </c>
      <c r="G5" s="69">
        <f t="shared" si="0"/>
        <v>-6</v>
      </c>
      <c r="H5" s="69">
        <f t="shared" si="0"/>
        <v>-7</v>
      </c>
    </row>
    <row r="6" spans="2:9" x14ac:dyDescent="0.25">
      <c r="B6" s="68"/>
      <c r="C6" s="68"/>
      <c r="D6" s="68"/>
      <c r="E6" s="68"/>
      <c r="F6" s="68"/>
      <c r="G6" s="68"/>
      <c r="H6" s="68"/>
    </row>
    <row r="7" spans="2:9" x14ac:dyDescent="0.25">
      <c r="B7" s="51">
        <f>start_date</f>
        <v>42186</v>
      </c>
      <c r="C7" s="13">
        <f>SUMIFS(Data!$C:$C,Data!$A:$A,$B7,Data!$B:$B,0)</f>
        <v>16708587.854832908</v>
      </c>
      <c r="D7" s="13">
        <f>SUMIFS(Data!$D:$D,Data!$A:$A,$B7,Data!$F:$F,end_date)</f>
        <v>9379020</v>
      </c>
      <c r="E7" s="16">
        <f>D7/C7</f>
        <v>0.56132930451612928</v>
      </c>
      <c r="F7" s="1">
        <f t="shared" ref="F7:F38" si="1">ROUND((end_date-B7)/30.5,0)</f>
        <v>53</v>
      </c>
      <c r="G7" s="18">
        <f>HLOOKUP($F7,EM_Tri_Rdm!$C$4:$BD$128,125,FALSE)</f>
        <v>1</v>
      </c>
      <c r="H7" s="16">
        <f>E7*G7</f>
        <v>0.56132930451612928</v>
      </c>
      <c r="I7" s="16"/>
    </row>
    <row r="8" spans="2:9" x14ac:dyDescent="0.25">
      <c r="B8" s="51">
        <f>EDATE(B7,1)</f>
        <v>42217</v>
      </c>
      <c r="C8" s="13">
        <f>SUMIFS(Data!$C:$C,Data!$A:$A,$B8,Data!$B:$B,0)</f>
        <v>16153559.878856318</v>
      </c>
      <c r="D8" s="13">
        <f>SUMIFS(Data!$D:$D,Data!$A:$A,$B8,Data!$F:$F,end_date)</f>
        <v>9458075</v>
      </c>
      <c r="E8" s="16">
        <f t="shared" ref="E8:E62" si="2">D8/C8</f>
        <v>0.58551025723932482</v>
      </c>
      <c r="F8" s="1">
        <f t="shared" si="1"/>
        <v>52</v>
      </c>
      <c r="G8" s="18">
        <f ca="1">HLOOKUP($F8,EM_Tri_Rdm!$C$4:$BD$128,125,FALSE)</f>
        <v>1.0004346692167261</v>
      </c>
      <c r="H8" s="16">
        <f t="shared" ref="H8:H60" ca="1" si="3">E8*G8</f>
        <v>0.5857647605242241</v>
      </c>
      <c r="I8" s="16"/>
    </row>
    <row r="9" spans="2:9" x14ac:dyDescent="0.25">
      <c r="B9" s="51">
        <f t="shared" ref="B9:B60" si="4">EDATE(B8,1)</f>
        <v>42248</v>
      </c>
      <c r="C9" s="13">
        <f>SUMIFS(Data!$C:$C,Data!$A:$A,$B9,Data!$B:$B,0)</f>
        <v>15219957.907704946</v>
      </c>
      <c r="D9" s="13">
        <f>SUMIFS(Data!$D:$D,Data!$A:$A,$B9,Data!$F:$F,end_date)</f>
        <v>8375754.9999999991</v>
      </c>
      <c r="E9" s="16">
        <f t="shared" si="2"/>
        <v>0.55031393981450238</v>
      </c>
      <c r="F9" s="1">
        <f t="shared" si="1"/>
        <v>51</v>
      </c>
      <c r="G9" s="18">
        <f ca="1">HLOOKUP($F9,EM_Tri_Rdm!$C$4:$BD$128,125,FALSE)</f>
        <v>1.0010411567019466</v>
      </c>
      <c r="H9" s="16">
        <f t="shared" ca="1" si="3"/>
        <v>0.55088690286111486</v>
      </c>
      <c r="I9" s="16"/>
    </row>
    <row r="10" spans="2:9" x14ac:dyDescent="0.25">
      <c r="B10" s="51">
        <f t="shared" si="4"/>
        <v>42278</v>
      </c>
      <c r="C10" s="13">
        <f>SUMIFS(Data!$C:$C,Data!$A:$A,$B10,Data!$B:$B,0)</f>
        <v>15098044.248241875</v>
      </c>
      <c r="D10" s="13">
        <f>SUMIFS(Data!$D:$D,Data!$A:$A,$B10,Data!$F:$F,end_date)</f>
        <v>8837860</v>
      </c>
      <c r="E10" s="16">
        <f t="shared" si="2"/>
        <v>0.58536455813004684</v>
      </c>
      <c r="F10" s="1">
        <f t="shared" si="1"/>
        <v>50</v>
      </c>
      <c r="G10" s="18">
        <f ca="1">HLOOKUP($F10,EM_Tri_Rdm!$C$4:$BD$128,125,FALSE)</f>
        <v>1.0016724545697773</v>
      </c>
      <c r="H10" s="16">
        <f t="shared" ca="1" si="3"/>
        <v>0.58634355376027714</v>
      </c>
      <c r="I10" s="16"/>
    </row>
    <row r="11" spans="2:9" x14ac:dyDescent="0.25">
      <c r="B11" s="51">
        <f t="shared" si="4"/>
        <v>42309</v>
      </c>
      <c r="C11" s="13">
        <f>SUMIFS(Data!$C:$C,Data!$A:$A,$B11,Data!$B:$B,0)</f>
        <v>14209357.835840046</v>
      </c>
      <c r="D11" s="13">
        <f>SUMIFS(Data!$D:$D,Data!$A:$A,$B11,Data!$F:$F,end_date)</f>
        <v>8409170</v>
      </c>
      <c r="E11" s="16">
        <f t="shared" si="2"/>
        <v>0.59180506938812383</v>
      </c>
      <c r="F11" s="1">
        <f t="shared" si="1"/>
        <v>49</v>
      </c>
      <c r="G11" s="18">
        <f ca="1">HLOOKUP($F11,EM_Tri_Rdm!$C$4:$BD$128,125,FALSE)</f>
        <v>1.0023984909855896</v>
      </c>
      <c r="H11" s="16">
        <f t="shared" ca="1" si="3"/>
        <v>0.59322450851227748</v>
      </c>
      <c r="I11" s="16"/>
    </row>
    <row r="12" spans="2:9" x14ac:dyDescent="0.25">
      <c r="B12" s="51">
        <f t="shared" si="4"/>
        <v>42339</v>
      </c>
      <c r="C12" s="13">
        <f>SUMIFS(Data!$C:$C,Data!$A:$A,$B12,Data!$B:$B,0)</f>
        <v>14132359.735126533</v>
      </c>
      <c r="D12" s="13">
        <f>SUMIFS(Data!$D:$D,Data!$A:$A,$B12,Data!$F:$F,end_date)</f>
        <v>7942989.9999999991</v>
      </c>
      <c r="E12" s="16">
        <f t="shared" si="2"/>
        <v>0.56204272668331434</v>
      </c>
      <c r="F12" s="1">
        <f t="shared" si="1"/>
        <v>48</v>
      </c>
      <c r="G12" s="18">
        <f ca="1">HLOOKUP($F12,EM_Tri_Rdm!$C$4:$BD$128,125,FALSE)</f>
        <v>1.0031881683186996</v>
      </c>
      <c r="H12" s="16">
        <f t="shared" ca="1" si="3"/>
        <v>0.56383461349828168</v>
      </c>
      <c r="I12" s="16"/>
    </row>
    <row r="13" spans="2:9" x14ac:dyDescent="0.25">
      <c r="B13" s="51">
        <f t="shared" si="4"/>
        <v>42370</v>
      </c>
      <c r="C13" s="13">
        <f>SUMIFS(Data!$C:$C,Data!$A:$A,$B13,Data!$B:$B,0)</f>
        <v>13841050.254093731</v>
      </c>
      <c r="D13" s="13">
        <f>SUMIFS(Data!$D:$D,Data!$A:$A,$B13,Data!$F:$F,end_date)</f>
        <v>8050569.9999999991</v>
      </c>
      <c r="E13" s="16">
        <f t="shared" si="2"/>
        <v>0.58164444548699645</v>
      </c>
      <c r="F13" s="1">
        <f t="shared" si="1"/>
        <v>47</v>
      </c>
      <c r="G13" s="18">
        <f ca="1">HLOOKUP($F13,EM_Tri_Rdm!$C$4:$BD$128,125,FALSE)</f>
        <v>1.0041550258325036</v>
      </c>
      <c r="H13" s="16">
        <f t="shared" ca="1" si="3"/>
        <v>0.58406119318332717</v>
      </c>
      <c r="I13" s="16"/>
    </row>
    <row r="14" spans="2:9" x14ac:dyDescent="0.25">
      <c r="B14" s="51">
        <f t="shared" si="4"/>
        <v>42401</v>
      </c>
      <c r="C14" s="13">
        <f>SUMIFS(Data!$C:$C,Data!$A:$A,$B14,Data!$B:$B,0)</f>
        <v>13893986.448334273</v>
      </c>
      <c r="D14" s="13">
        <f>SUMIFS(Data!$D:$D,Data!$A:$A,$B14,Data!$F:$F,end_date)</f>
        <v>8105989.9999999991</v>
      </c>
      <c r="E14" s="16">
        <f t="shared" si="2"/>
        <v>0.58341715173990349</v>
      </c>
      <c r="F14" s="1">
        <f t="shared" si="1"/>
        <v>46</v>
      </c>
      <c r="G14" s="18">
        <f ca="1">HLOOKUP($F14,EM_Tri_Rdm!$C$4:$BD$128,125,FALSE)</f>
        <v>1.0052902550601186</v>
      </c>
      <c r="H14" s="16">
        <f t="shared" ca="1" si="3"/>
        <v>0.58650357727905544</v>
      </c>
      <c r="I14" s="16"/>
    </row>
    <row r="15" spans="2:9" x14ac:dyDescent="0.25">
      <c r="B15" s="51">
        <f t="shared" si="4"/>
        <v>42430</v>
      </c>
      <c r="C15" s="13">
        <f>SUMIFS(Data!$C:$C,Data!$A:$A,$B15,Data!$B:$B,0)</f>
        <v>16099661.208356855</v>
      </c>
      <c r="D15" s="13">
        <f>SUMIFS(Data!$D:$D,Data!$A:$A,$B15,Data!$F:$F,end_date)</f>
        <v>9806080</v>
      </c>
      <c r="E15" s="16">
        <f t="shared" si="2"/>
        <v>0.60908610889960568</v>
      </c>
      <c r="F15" s="1">
        <f t="shared" si="1"/>
        <v>45</v>
      </c>
      <c r="G15" s="18">
        <f ca="1">HLOOKUP($F15,EM_Tri_Rdm!$C$4:$BD$128,125,FALSE)</f>
        <v>1.0064268542481154</v>
      </c>
      <c r="H15" s="16">
        <f t="shared" ca="1" si="3"/>
        <v>0.6130006165460552</v>
      </c>
      <c r="I15" s="16"/>
    </row>
    <row r="16" spans="2:9" x14ac:dyDescent="0.25">
      <c r="B16" s="51">
        <f t="shared" si="4"/>
        <v>42461</v>
      </c>
      <c r="C16" s="13">
        <f>SUMIFS(Data!$C:$C,Data!$A:$A,$B16,Data!$B:$B,0)</f>
        <v>15415019.762845848</v>
      </c>
      <c r="D16" s="13">
        <f>SUMIFS(Data!$D:$D,Data!$A:$A,$B16,Data!$F:$F,end_date)</f>
        <v>9520830</v>
      </c>
      <c r="E16" s="16">
        <f t="shared" si="2"/>
        <v>0.61763333076923088</v>
      </c>
      <c r="F16" s="1">
        <f t="shared" si="1"/>
        <v>44</v>
      </c>
      <c r="G16" s="18">
        <f ca="1">HLOOKUP($F16,EM_Tri_Rdm!$C$4:$BD$128,125,FALSE)</f>
        <v>1.0076581298448528</v>
      </c>
      <c r="H16" s="16">
        <f t="shared" ca="1" si="3"/>
        <v>0.62236324701277057</v>
      </c>
      <c r="I16" s="16"/>
    </row>
    <row r="17" spans="2:9" x14ac:dyDescent="0.25">
      <c r="B17" s="51">
        <f t="shared" si="4"/>
        <v>42491</v>
      </c>
      <c r="C17" s="13">
        <f>SUMIFS(Data!$C:$C,Data!$A:$A,$B17,Data!$B:$B,0)</f>
        <v>16276115.189158669</v>
      </c>
      <c r="D17" s="13">
        <f>SUMIFS(Data!$D:$D,Data!$A:$A,$B17,Data!$F:$F,end_date)</f>
        <v>10117410</v>
      </c>
      <c r="E17" s="16">
        <f t="shared" si="2"/>
        <v>0.62161086244579355</v>
      </c>
      <c r="F17" s="1">
        <f t="shared" si="1"/>
        <v>43</v>
      </c>
      <c r="G17" s="18">
        <f ca="1">HLOOKUP($F17,EM_Tri_Rdm!$C$4:$BD$128,125,FALSE)</f>
        <v>1.0089658670439929</v>
      </c>
      <c r="H17" s="16">
        <f t="shared" ca="1" si="3"/>
        <v>0.6271841427915843</v>
      </c>
      <c r="I17" s="16"/>
    </row>
    <row r="18" spans="2:9" x14ac:dyDescent="0.25">
      <c r="B18" s="51">
        <f t="shared" si="4"/>
        <v>42522</v>
      </c>
      <c r="C18" s="13">
        <f>SUMIFS(Data!$C:$C,Data!$A:$A,$B18,Data!$B:$B,0)</f>
        <v>17341897.233201578</v>
      </c>
      <c r="D18" s="13">
        <f>SUMIFS(Data!$D:$D,Data!$A:$A,$B18,Data!$F:$F,end_date)</f>
        <v>10612930</v>
      </c>
      <c r="E18" s="16">
        <f t="shared" si="2"/>
        <v>0.61198206039886049</v>
      </c>
      <c r="F18" s="1">
        <f t="shared" si="1"/>
        <v>42</v>
      </c>
      <c r="G18" s="18">
        <f ca="1">HLOOKUP($F18,EM_Tri_Rdm!$C$4:$BD$128,125,FALSE)</f>
        <v>1.0103470579714608</v>
      </c>
      <c r="H18" s="16">
        <f t="shared" ca="1" si="3"/>
        <v>0.61831427425530161</v>
      </c>
      <c r="I18" s="16"/>
    </row>
    <row r="19" spans="2:9" x14ac:dyDescent="0.25">
      <c r="B19" s="51">
        <f t="shared" si="4"/>
        <v>42552</v>
      </c>
      <c r="C19" s="13">
        <f>SUMIFS(Data!$C:$C,Data!$A:$A,$B19,Data!$B:$B,0)</f>
        <v>18379446.6403162</v>
      </c>
      <c r="D19" s="13">
        <f>SUMIFS(Data!$D:$D,Data!$A:$A,$B19,Data!$F:$F,end_date)</f>
        <v>11623530</v>
      </c>
      <c r="E19" s="16">
        <f t="shared" si="2"/>
        <v>0.63242001935483894</v>
      </c>
      <c r="F19" s="1">
        <f t="shared" si="1"/>
        <v>41</v>
      </c>
      <c r="G19" s="18">
        <f ca="1">HLOOKUP($F19,EM_Tri_Rdm!$C$4:$BD$128,125,FALSE)</f>
        <v>1.0118658822686988</v>
      </c>
      <c r="H19" s="16">
        <f t="shared" ca="1" si="3"/>
        <v>0.63992424084887167</v>
      </c>
      <c r="I19" s="16"/>
    </row>
    <row r="20" spans="2:9" x14ac:dyDescent="0.25">
      <c r="B20" s="51">
        <f t="shared" si="4"/>
        <v>42583</v>
      </c>
      <c r="C20" s="13">
        <f>SUMIFS(Data!$C:$C,Data!$A:$A,$B20,Data!$B:$B,0)</f>
        <v>17768915.866741952</v>
      </c>
      <c r="D20" s="13">
        <f>SUMIFS(Data!$D:$D,Data!$A:$A,$B20,Data!$F:$F,end_date)</f>
        <v>11095410</v>
      </c>
      <c r="E20" s="16">
        <f t="shared" si="2"/>
        <v>0.62442807896722952</v>
      </c>
      <c r="F20" s="1">
        <f t="shared" si="1"/>
        <v>40</v>
      </c>
      <c r="G20" s="18">
        <f ca="1">HLOOKUP($F20,EM_Tri_Rdm!$C$4:$BD$128,125,FALSE)</f>
        <v>1.0135075891154777</v>
      </c>
      <c r="H20" s="16">
        <f t="shared" ca="1" si="3"/>
        <v>0.63286259689008595</v>
      </c>
      <c r="I20" s="16"/>
    </row>
    <row r="21" spans="2:9" x14ac:dyDescent="0.25">
      <c r="B21" s="51">
        <f t="shared" si="4"/>
        <v>42614</v>
      </c>
      <c r="C21" s="13">
        <f>SUMIFS(Data!$C:$C,Data!$A:$A,$B21,Data!$B:$B,0)</f>
        <v>16741953.698475441</v>
      </c>
      <c r="D21" s="13">
        <f>SUMIFS(Data!$D:$D,Data!$A:$A,$B21,Data!$F:$F,end_date)</f>
        <v>10189945</v>
      </c>
      <c r="E21" s="16">
        <f t="shared" si="2"/>
        <v>0.60864730505902176</v>
      </c>
      <c r="F21" s="1">
        <f t="shared" si="1"/>
        <v>39</v>
      </c>
      <c r="G21" s="18">
        <f ca="1">HLOOKUP($F21,EM_Tri_Rdm!$C$4:$BD$128,125,FALSE)</f>
        <v>1.0154323696715619</v>
      </c>
      <c r="H21" s="16">
        <f t="shared" ca="1" si="3"/>
        <v>0.61804017527029254</v>
      </c>
      <c r="I21" s="16"/>
    </row>
    <row r="22" spans="2:9" x14ac:dyDescent="0.25">
      <c r="B22" s="51">
        <f t="shared" si="4"/>
        <v>42644</v>
      </c>
      <c r="C22" s="13">
        <f>SUMIFS(Data!$C:$C,Data!$A:$A,$B22,Data!$B:$B,0)</f>
        <v>16607848.673066065</v>
      </c>
      <c r="D22" s="13">
        <f>SUMIFS(Data!$D:$D,Data!$A:$A,$B22,Data!$F:$F,end_date)</f>
        <v>11002500</v>
      </c>
      <c r="E22" s="16">
        <f t="shared" si="2"/>
        <v>0.66248797280067995</v>
      </c>
      <c r="F22" s="1">
        <f t="shared" si="1"/>
        <v>38</v>
      </c>
      <c r="G22" s="18">
        <f ca="1">HLOOKUP($F22,EM_Tri_Rdm!$C$4:$BD$128,125,FALSE)</f>
        <v>1.0175470733723497</v>
      </c>
      <c r="H22" s="16">
        <f t="shared" ca="1" si="3"/>
        <v>0.67411269786771266</v>
      </c>
      <c r="I22" s="16"/>
    </row>
    <row r="23" spans="2:9" x14ac:dyDescent="0.25">
      <c r="B23" s="51">
        <f t="shared" si="4"/>
        <v>42675</v>
      </c>
      <c r="C23" s="13">
        <f>SUMIFS(Data!$C:$C,Data!$A:$A,$B23,Data!$B:$B,0)</f>
        <v>15630293.619424053</v>
      </c>
      <c r="D23" s="13">
        <f>SUMIFS(Data!$D:$D,Data!$A:$A,$B23,Data!$F:$F,end_date)</f>
        <v>10058730</v>
      </c>
      <c r="E23" s="16">
        <f t="shared" si="2"/>
        <v>0.64354069379092349</v>
      </c>
      <c r="F23" s="1">
        <f t="shared" si="1"/>
        <v>37</v>
      </c>
      <c r="G23" s="18">
        <f ca="1">HLOOKUP($F23,EM_Tri_Rdm!$C$4:$BD$128,125,FALSE)</f>
        <v>1.0209715776567798</v>
      </c>
      <c r="H23" s="16">
        <f t="shared" ca="1" si="3"/>
        <v>0.65703675742605783</v>
      </c>
      <c r="I23" s="16"/>
    </row>
    <row r="24" spans="2:9" x14ac:dyDescent="0.25">
      <c r="B24" s="51">
        <f t="shared" si="4"/>
        <v>42705</v>
      </c>
      <c r="C24" s="13">
        <f>SUMIFS(Data!$C:$C,Data!$A:$A,$B24,Data!$B:$B,0)</f>
        <v>15545595.708639188</v>
      </c>
      <c r="D24" s="13">
        <f>SUMIFS(Data!$D:$D,Data!$A:$A,$B24,Data!$F:$F,end_date)</f>
        <v>9279590</v>
      </c>
      <c r="E24" s="16">
        <f t="shared" si="2"/>
        <v>0.59692726955732123</v>
      </c>
      <c r="F24" s="1">
        <f t="shared" si="1"/>
        <v>36</v>
      </c>
      <c r="G24" s="18">
        <f ca="1">HLOOKUP($F24,EM_Tri_Rdm!$C$4:$BD$128,125,FALSE)</f>
        <v>1.0246013047703635</v>
      </c>
      <c r="H24" s="16">
        <f t="shared" ca="1" si="3"/>
        <v>0.61161245924144181</v>
      </c>
      <c r="I24" s="16"/>
    </row>
    <row r="25" spans="2:9" x14ac:dyDescent="0.25">
      <c r="B25" s="51">
        <f t="shared" si="4"/>
        <v>42736</v>
      </c>
      <c r="C25" s="13">
        <f>SUMIFS(Data!$C:$C,Data!$A:$A,$B25,Data!$B:$B,0)</f>
        <v>15225155.279503105</v>
      </c>
      <c r="D25" s="13">
        <f>SUMIFS(Data!$D:$D,Data!$A:$A,$B25,Data!$F:$F,end_date)</f>
        <v>9258400</v>
      </c>
      <c r="E25" s="16">
        <f t="shared" si="2"/>
        <v>0.60809888832228454</v>
      </c>
      <c r="F25" s="1">
        <f t="shared" si="1"/>
        <v>35</v>
      </c>
      <c r="G25" s="18">
        <f ca="1">HLOOKUP($F25,EM_Tri_Rdm!$C$4:$BD$128,125,FALSE)</f>
        <v>1.0287046068194956</v>
      </c>
      <c r="H25" s="16">
        <f t="shared" ca="1" si="3"/>
        <v>0.62555412781894804</v>
      </c>
      <c r="I25" s="16"/>
    </row>
    <row r="26" spans="2:9" x14ac:dyDescent="0.25">
      <c r="B26" s="51">
        <f t="shared" si="4"/>
        <v>42767</v>
      </c>
      <c r="C26" s="13">
        <f>SUMIFS(Data!$C:$C,Data!$A:$A,$B26,Data!$B:$B,0)</f>
        <v>15283385.093167702</v>
      </c>
      <c r="D26" s="13">
        <f>SUMIFS(Data!$D:$D,Data!$A:$A,$B26,Data!$F:$F,end_date)</f>
        <v>9705020</v>
      </c>
      <c r="E26" s="16">
        <f t="shared" si="2"/>
        <v>0.63500461061722124</v>
      </c>
      <c r="F26" s="1">
        <f t="shared" si="1"/>
        <v>34</v>
      </c>
      <c r="G26" s="18">
        <f ca="1">HLOOKUP($F26,EM_Tri_Rdm!$C$4:$BD$128,125,FALSE)</f>
        <v>1.0337223371670301</v>
      </c>
      <c r="H26" s="16">
        <f t="shared" ca="1" si="3"/>
        <v>0.65641845019907386</v>
      </c>
      <c r="I26" s="16"/>
    </row>
    <row r="27" spans="2:9" x14ac:dyDescent="0.25">
      <c r="B27" s="51">
        <f t="shared" si="4"/>
        <v>42795</v>
      </c>
      <c r="C27" s="13">
        <f>SUMIFS(Data!$C:$C,Data!$A:$A,$B27,Data!$B:$B,0)</f>
        <v>17709627.329192542</v>
      </c>
      <c r="D27" s="13">
        <f>SUMIFS(Data!$D:$D,Data!$A:$A,$B27,Data!$F:$F,end_date)</f>
        <v>11198100</v>
      </c>
      <c r="E27" s="16">
        <f t="shared" si="2"/>
        <v>0.63231708899605454</v>
      </c>
      <c r="F27" s="1">
        <f t="shared" si="1"/>
        <v>33</v>
      </c>
      <c r="G27" s="18">
        <f ca="1">HLOOKUP($F27,EM_Tri_Rdm!$C$4:$BD$128,125,FALSE)</f>
        <v>1.0388816938547176</v>
      </c>
      <c r="H27" s="16">
        <f t="shared" ca="1" si="3"/>
        <v>0.65690264846950541</v>
      </c>
      <c r="I27" s="16"/>
    </row>
    <row r="28" spans="2:9" x14ac:dyDescent="0.25">
      <c r="B28" s="51">
        <f t="shared" si="4"/>
        <v>42826</v>
      </c>
      <c r="C28" s="13">
        <f>SUMIFS(Data!$C:$C,Data!$A:$A,$B28,Data!$B:$B,0)</f>
        <v>16956521.739130434</v>
      </c>
      <c r="D28" s="13">
        <f>SUMIFS(Data!$D:$D,Data!$A:$A,$B28,Data!$F:$F,end_date)</f>
        <v>11563220</v>
      </c>
      <c r="E28" s="16">
        <f t="shared" si="2"/>
        <v>0.68193348717948721</v>
      </c>
      <c r="F28" s="1">
        <f t="shared" si="1"/>
        <v>32</v>
      </c>
      <c r="G28" s="18">
        <f ca="1">HLOOKUP($F28,EM_Tri_Rdm!$C$4:$BD$128,125,FALSE)</f>
        <v>1.0441486950450747</v>
      </c>
      <c r="H28" s="16">
        <f t="shared" ca="1" si="3"/>
        <v>0.71203996074599873</v>
      </c>
      <c r="I28" s="16"/>
    </row>
    <row r="29" spans="2:9" x14ac:dyDescent="0.25">
      <c r="B29" s="51">
        <f t="shared" si="4"/>
        <v>42856</v>
      </c>
      <c r="C29" s="13">
        <f>SUMIFS(Data!$C:$C,Data!$A:$A,$B29,Data!$B:$B,0)</f>
        <v>17903726.708074536</v>
      </c>
      <c r="D29" s="13">
        <f>SUMIFS(Data!$D:$D,Data!$A:$A,$B29,Data!$F:$F,end_date)</f>
        <v>12375775</v>
      </c>
      <c r="E29" s="16">
        <f t="shared" si="2"/>
        <v>0.69124016478751071</v>
      </c>
      <c r="F29" s="1">
        <f t="shared" si="1"/>
        <v>31</v>
      </c>
      <c r="G29" s="18">
        <f ca="1">HLOOKUP($F29,EM_Tri_Rdm!$C$4:$BD$128,125,FALSE)</f>
        <v>1.0497763570591314</v>
      </c>
      <c r="H29" s="16">
        <f t="shared" ca="1" si="3"/>
        <v>0.7256475820435867</v>
      </c>
      <c r="I29" s="16"/>
    </row>
    <row r="30" spans="2:9" x14ac:dyDescent="0.25">
      <c r="B30" s="51">
        <f t="shared" si="4"/>
        <v>42887</v>
      </c>
      <c r="C30" s="13">
        <f>SUMIFS(Data!$C:$C,Data!$A:$A,$B30,Data!$B:$B,0)</f>
        <v>19076086.956521738</v>
      </c>
      <c r="D30" s="13">
        <f>SUMIFS(Data!$D:$D,Data!$A:$A,$B30,Data!$F:$F,end_date)</f>
        <v>12384740</v>
      </c>
      <c r="E30" s="16">
        <f t="shared" si="2"/>
        <v>0.64922853561253568</v>
      </c>
      <c r="F30" s="1">
        <f t="shared" si="1"/>
        <v>30</v>
      </c>
      <c r="G30" s="18">
        <f ca="1">HLOOKUP($F30,EM_Tri_Rdm!$C$4:$BD$128,125,FALSE)</f>
        <v>1.0557475336427258</v>
      </c>
      <c r="H30" s="16">
        <f t="shared" ca="1" si="3"/>
        <v>0.6854214252434131</v>
      </c>
      <c r="I30" s="16"/>
    </row>
    <row r="31" spans="2:9" x14ac:dyDescent="0.25">
      <c r="B31" s="51">
        <f t="shared" si="4"/>
        <v>42917</v>
      </c>
      <c r="C31" s="13">
        <f>SUMIFS(Data!$C:$C,Data!$A:$A,$B31,Data!$B:$B,0)</f>
        <v>20217391.304347821</v>
      </c>
      <c r="D31" s="13">
        <f>SUMIFS(Data!$D:$D,Data!$A:$A,$B31,Data!$F:$F,end_date)</f>
        <v>13629245</v>
      </c>
      <c r="E31" s="16">
        <f t="shared" si="2"/>
        <v>0.67413469892473132</v>
      </c>
      <c r="F31" s="1">
        <f t="shared" si="1"/>
        <v>29</v>
      </c>
      <c r="G31" s="18">
        <f ca="1">HLOOKUP($F31,EM_Tri_Rdm!$C$4:$BD$128,125,FALSE)</f>
        <v>1.0621516261996002</v>
      </c>
      <c r="H31" s="16">
        <f t="shared" ca="1" si="3"/>
        <v>0.71603326674048129</v>
      </c>
      <c r="I31" s="16"/>
    </row>
    <row r="32" spans="2:9" x14ac:dyDescent="0.25">
      <c r="B32" s="51">
        <f t="shared" si="4"/>
        <v>42948</v>
      </c>
      <c r="C32" s="13">
        <f>SUMIFS(Data!$C:$C,Data!$A:$A,$B32,Data!$B:$B,0)</f>
        <v>19545807.45341615</v>
      </c>
      <c r="D32" s="13">
        <f>SUMIFS(Data!$D:$D,Data!$A:$A,$B32,Data!$F:$F,end_date)</f>
        <v>12614570</v>
      </c>
      <c r="E32" s="16">
        <f t="shared" si="2"/>
        <v>0.64538495173783517</v>
      </c>
      <c r="F32" s="1">
        <f t="shared" si="1"/>
        <v>28</v>
      </c>
      <c r="G32" s="18">
        <f ca="1">HLOOKUP($F32,EM_Tri_Rdm!$C$4:$BD$128,125,FALSE)</f>
        <v>1.0691291219570029</v>
      </c>
      <c r="H32" s="16">
        <f t="shared" ca="1" si="3"/>
        <v>0.68999984677573445</v>
      </c>
      <c r="I32" s="16"/>
    </row>
    <row r="33" spans="2:9" x14ac:dyDescent="0.25">
      <c r="B33" s="51">
        <f t="shared" si="4"/>
        <v>42979</v>
      </c>
      <c r="C33" s="13">
        <f>SUMIFS(Data!$C:$C,Data!$A:$A,$B33,Data!$B:$B,0)</f>
        <v>18416149.068322986</v>
      </c>
      <c r="D33" s="13">
        <f>SUMIFS(Data!$D:$D,Data!$A:$A,$B33,Data!$F:$F,end_date)</f>
        <v>11515135</v>
      </c>
      <c r="E33" s="16">
        <f t="shared" si="2"/>
        <v>0.62527377234401327</v>
      </c>
      <c r="F33" s="1">
        <f t="shared" si="1"/>
        <v>27</v>
      </c>
      <c r="G33" s="18">
        <f ca="1">HLOOKUP($F33,EM_Tri_Rdm!$C$4:$BD$128,125,FALSE)</f>
        <v>1.0766970590868086</v>
      </c>
      <c r="H33" s="16">
        <f t="shared" ca="1" si="3"/>
        <v>0.67323043180691378</v>
      </c>
      <c r="I33" s="16"/>
    </row>
    <row r="34" spans="2:9" x14ac:dyDescent="0.25">
      <c r="B34" s="51">
        <f t="shared" si="4"/>
        <v>43009</v>
      </c>
      <c r="C34" s="13">
        <f>SUMIFS(Data!$C:$C,Data!$A:$A,$B34,Data!$B:$B,0)</f>
        <v>18268633.540372673</v>
      </c>
      <c r="D34" s="13">
        <f>SUMIFS(Data!$D:$D,Data!$A:$A,$B34,Data!$F:$F,end_date)</f>
        <v>12543665</v>
      </c>
      <c r="E34" s="16">
        <f t="shared" si="2"/>
        <v>0.68662305652358679</v>
      </c>
      <c r="F34" s="1">
        <f t="shared" si="1"/>
        <v>26</v>
      </c>
      <c r="G34" s="18">
        <f ca="1">HLOOKUP($F34,EM_Tri_Rdm!$C$4:$BD$128,125,FALSE)</f>
        <v>1.0850593095334791</v>
      </c>
      <c r="H34" s="16">
        <f t="shared" ca="1" si="3"/>
        <v>0.7450267396212501</v>
      </c>
      <c r="I34" s="16"/>
    </row>
    <row r="35" spans="2:9" x14ac:dyDescent="0.25">
      <c r="B35" s="51">
        <f t="shared" si="4"/>
        <v>43040</v>
      </c>
      <c r="C35" s="13">
        <f>SUMIFS(Data!$C:$C,Data!$A:$A,$B35,Data!$B:$B,0)</f>
        <v>17193322.981366459</v>
      </c>
      <c r="D35" s="13">
        <f>SUMIFS(Data!$D:$D,Data!$A:$A,$B35,Data!$F:$F,end_date)</f>
        <v>10817495</v>
      </c>
      <c r="E35" s="16">
        <f t="shared" si="2"/>
        <v>0.62916837028674644</v>
      </c>
      <c r="F35" s="1">
        <f t="shared" si="1"/>
        <v>25</v>
      </c>
      <c r="G35" s="18">
        <f ca="1">HLOOKUP($F35,EM_Tri_Rdm!$C$4:$BD$128,125,FALSE)</f>
        <v>1.094139030318835</v>
      </c>
      <c r="H35" s="16">
        <f t="shared" ca="1" si="3"/>
        <v>0.68839767057282242</v>
      </c>
      <c r="I35" s="16"/>
    </row>
    <row r="36" spans="2:9" x14ac:dyDescent="0.25">
      <c r="B36" s="51">
        <f t="shared" si="4"/>
        <v>43070</v>
      </c>
      <c r="C36" s="13">
        <f>SUMIFS(Data!$C:$C,Data!$A:$A,$B36,Data!$B:$B,0)</f>
        <v>17100155.279503107</v>
      </c>
      <c r="D36" s="13">
        <f>SUMIFS(Data!$D:$D,Data!$A:$A,$B36,Data!$F:$F,end_date)</f>
        <v>10343165</v>
      </c>
      <c r="E36" s="16">
        <f t="shared" si="2"/>
        <v>0.60485795777525531</v>
      </c>
      <c r="F36" s="1">
        <f t="shared" si="1"/>
        <v>24</v>
      </c>
      <c r="G36" s="18">
        <f ca="1">HLOOKUP($F36,EM_Tri_Rdm!$C$4:$BD$128,125,FALSE)</f>
        <v>1.1045105243459747</v>
      </c>
      <c r="H36" s="16">
        <f t="shared" ca="1" si="3"/>
        <v>0.66807198009718272</v>
      </c>
      <c r="I36" s="16"/>
    </row>
    <row r="37" spans="2:9" x14ac:dyDescent="0.25">
      <c r="B37" s="51">
        <f t="shared" si="4"/>
        <v>43101</v>
      </c>
      <c r="C37" s="13">
        <f>SUMIFS(Data!$C:$C,Data!$A:$A,$B37,Data!$B:$B,0)</f>
        <v>17052173.91304348</v>
      </c>
      <c r="D37" s="13">
        <f>SUMIFS(Data!$D:$D,Data!$A:$A,$B37,Data!$F:$F,end_date)</f>
        <v>10167940</v>
      </c>
      <c r="E37" s="16">
        <f t="shared" si="2"/>
        <v>0.59628408975012737</v>
      </c>
      <c r="F37" s="1">
        <f t="shared" si="1"/>
        <v>23</v>
      </c>
      <c r="G37" s="18">
        <f ca="1">HLOOKUP($F37,EM_Tri_Rdm!$C$4:$BD$128,125,FALSE)</f>
        <v>1.1171229560330842</v>
      </c>
      <c r="H37" s="16">
        <f t="shared" ca="1" si="3"/>
        <v>0.66612264497715912</v>
      </c>
      <c r="I37" s="16"/>
    </row>
    <row r="38" spans="2:9" x14ac:dyDescent="0.25">
      <c r="B38" s="51">
        <f t="shared" si="4"/>
        <v>43132</v>
      </c>
      <c r="C38" s="13">
        <f>SUMIFS(Data!$C:$C,Data!$A:$A,$B38,Data!$B:$B,0)</f>
        <v>17117391.304347828</v>
      </c>
      <c r="D38" s="13">
        <f>SUMIFS(Data!$D:$D,Data!$A:$A,$B38,Data!$F:$F,end_date)</f>
        <v>9770220</v>
      </c>
      <c r="E38" s="16">
        <f t="shared" si="2"/>
        <v>0.57077739395478788</v>
      </c>
      <c r="F38" s="1">
        <f t="shared" si="1"/>
        <v>22</v>
      </c>
      <c r="G38" s="18">
        <f ca="1">HLOOKUP($F38,EM_Tri_Rdm!$C$4:$BD$128,125,FALSE)</f>
        <v>1.1312553950573654</v>
      </c>
      <c r="H38" s="16">
        <f t="shared" ca="1" si="3"/>
        <v>0.64569500628813703</v>
      </c>
      <c r="I38" s="16"/>
    </row>
    <row r="39" spans="2:9" x14ac:dyDescent="0.25">
      <c r="B39" s="51">
        <f t="shared" si="4"/>
        <v>43160</v>
      </c>
      <c r="C39" s="13">
        <f>SUMIFS(Data!$C:$C,Data!$A:$A,$B39,Data!$B:$B,0)</f>
        <v>19834782.608695649</v>
      </c>
      <c r="D39" s="13">
        <f>SUMIFS(Data!$D:$D,Data!$A:$A,$B39,Data!$F:$F,end_date)</f>
        <v>12890855</v>
      </c>
      <c r="E39" s="16">
        <f t="shared" si="2"/>
        <v>0.64991158483121447</v>
      </c>
      <c r="F39" s="1">
        <f t="shared" ref="F39:F60" si="5">ROUND((end_date-B39)/30.5,0)</f>
        <v>21</v>
      </c>
      <c r="G39" s="18">
        <f ca="1">HLOOKUP($F39,EM_Tri_Rdm!$C$4:$BD$128,125,FALSE)</f>
        <v>1.1461559531917294</v>
      </c>
      <c r="H39" s="16">
        <f t="shared" ca="1" si="3"/>
        <v>0.74490003200256805</v>
      </c>
      <c r="I39" s="16"/>
    </row>
    <row r="40" spans="2:9" x14ac:dyDescent="0.25">
      <c r="B40" s="51">
        <f t="shared" si="4"/>
        <v>43191</v>
      </c>
      <c r="C40" s="13">
        <f>SUMIFS(Data!$C:$C,Data!$A:$A,$B40,Data!$B:$B,0)</f>
        <v>18991304.347826086</v>
      </c>
      <c r="D40" s="13">
        <f>SUMIFS(Data!$D:$D,Data!$A:$A,$B40,Data!$F:$F,end_date)</f>
        <v>12054665</v>
      </c>
      <c r="E40" s="16">
        <f t="shared" si="2"/>
        <v>0.63474655448717954</v>
      </c>
      <c r="F40" s="1">
        <f t="shared" si="5"/>
        <v>20</v>
      </c>
      <c r="G40" s="18">
        <f ca="1">HLOOKUP($F40,EM_Tri_Rdm!$C$4:$BD$128,125,FALSE)</f>
        <v>1.1621912485350021</v>
      </c>
      <c r="H40" s="16">
        <f t="shared" ca="1" si="3"/>
        <v>0.73769689066274591</v>
      </c>
      <c r="I40" s="16"/>
    </row>
    <row r="41" spans="2:9" x14ac:dyDescent="0.25">
      <c r="B41" s="51">
        <f t="shared" si="4"/>
        <v>43221</v>
      </c>
      <c r="C41" s="13">
        <f>SUMIFS(Data!$C:$C,Data!$A:$A,$B41,Data!$B:$B,0)</f>
        <v>20052173.913043484</v>
      </c>
      <c r="D41" s="13">
        <f>SUMIFS(Data!$D:$D,Data!$A:$A,$B41,Data!$F:$F,end_date)</f>
        <v>12927530</v>
      </c>
      <c r="E41" s="16">
        <f t="shared" si="2"/>
        <v>0.64469468777103189</v>
      </c>
      <c r="F41" s="1">
        <f t="shared" si="5"/>
        <v>19</v>
      </c>
      <c r="G41" s="18">
        <f ca="1">HLOOKUP($F41,EM_Tri_Rdm!$C$4:$BD$128,125,FALSE)</f>
        <v>1.179917763732991</v>
      </c>
      <c r="H41" s="16">
        <f t="shared" ca="1" si="3"/>
        <v>0.76068671428533474</v>
      </c>
      <c r="I41" s="16"/>
    </row>
    <row r="42" spans="2:9" x14ac:dyDescent="0.25">
      <c r="B42" s="51">
        <f t="shared" si="4"/>
        <v>43252</v>
      </c>
      <c r="C42" s="13">
        <f>SUMIFS(Data!$C:$C,Data!$A:$A,$B42,Data!$B:$B,0)</f>
        <v>21365217.391304348</v>
      </c>
      <c r="D42" s="13">
        <f>SUMIFS(Data!$D:$D,Data!$A:$A,$B42,Data!$F:$F,end_date)</f>
        <v>12770235</v>
      </c>
      <c r="E42" s="16">
        <f t="shared" si="2"/>
        <v>0.59771144688644684</v>
      </c>
      <c r="F42" s="1">
        <f t="shared" si="5"/>
        <v>18</v>
      </c>
      <c r="G42" s="18">
        <f ca="1">HLOOKUP($F42,EM_Tri_Rdm!$C$4:$BD$128,125,FALSE)</f>
        <v>1.1994850997952307</v>
      </c>
      <c r="H42" s="16">
        <f t="shared" ca="1" si="3"/>
        <v>0.71694597451734143</v>
      </c>
      <c r="I42" s="16"/>
    </row>
    <row r="43" spans="2:9" x14ac:dyDescent="0.25">
      <c r="B43" s="51">
        <f t="shared" si="4"/>
        <v>43282</v>
      </c>
      <c r="C43" s="13">
        <f>SUMIFS(Data!$C:$C,Data!$A:$A,$B43,Data!$B:$B,0)</f>
        <v>22643478.260869563</v>
      </c>
      <c r="D43" s="13">
        <f>SUMIFS(Data!$D:$D,Data!$A:$A,$B43,Data!$F:$F,end_date)</f>
        <v>14018000</v>
      </c>
      <c r="E43" s="16">
        <f t="shared" si="2"/>
        <v>0.61907450076804926</v>
      </c>
      <c r="F43" s="1">
        <f t="shared" si="5"/>
        <v>17</v>
      </c>
      <c r="G43" s="18">
        <f ca="1">HLOOKUP($F43,EM_Tri_Rdm!$C$4:$BD$128,125,FALSE)</f>
        <v>1.2214253863524698</v>
      </c>
      <c r="H43" s="16">
        <f t="shared" ca="1" si="3"/>
        <v>0.75615331128157692</v>
      </c>
      <c r="I43" s="16"/>
    </row>
    <row r="44" spans="2:9" x14ac:dyDescent="0.25">
      <c r="B44" s="51">
        <f t="shared" si="4"/>
        <v>43313</v>
      </c>
      <c r="C44" s="13">
        <f>SUMIFS(Data!$C:$C,Data!$A:$A,$B44,Data!$B:$B,0)</f>
        <v>21891304.34782609</v>
      </c>
      <c r="D44" s="13">
        <f>SUMIFS(Data!$D:$D,Data!$A:$A,$B44,Data!$F:$F,end_date)</f>
        <v>13084825</v>
      </c>
      <c r="E44" s="16">
        <f t="shared" si="2"/>
        <v>0.59771792452830186</v>
      </c>
      <c r="F44" s="1">
        <f t="shared" si="5"/>
        <v>16</v>
      </c>
      <c r="G44" s="18">
        <f ca="1">HLOOKUP($F44,EM_Tri_Rdm!$C$4:$BD$128,125,FALSE)</f>
        <v>1.2462171218634455</v>
      </c>
      <c r="H44" s="16">
        <f t="shared" ca="1" si="3"/>
        <v>0.74488631159185248</v>
      </c>
      <c r="I44" s="16"/>
    </row>
    <row r="45" spans="2:9" x14ac:dyDescent="0.25">
      <c r="B45" s="51">
        <f t="shared" si="4"/>
        <v>43344</v>
      </c>
      <c r="C45" s="13">
        <f>SUMIFS(Data!$C:$C,Data!$A:$A,$B45,Data!$B:$B,0)</f>
        <v>20626086.956521746</v>
      </c>
      <c r="D45" s="13">
        <f>SUMIFS(Data!$D:$D,Data!$A:$A,$B45,Data!$F:$F,end_date)</f>
        <v>12068520</v>
      </c>
      <c r="E45" s="16">
        <f t="shared" si="2"/>
        <v>0.58510952782462033</v>
      </c>
      <c r="F45" s="1">
        <f t="shared" si="5"/>
        <v>15</v>
      </c>
      <c r="G45" s="18">
        <f ca="1">HLOOKUP($F45,EM_Tri_Rdm!$C$4:$BD$128,125,FALSE)</f>
        <v>1.2746236901400767</v>
      </c>
      <c r="H45" s="16">
        <f t="shared" ca="1" si="3"/>
        <v>0.74579446549193551</v>
      </c>
      <c r="I45" s="16"/>
    </row>
    <row r="46" spans="2:9" x14ac:dyDescent="0.25">
      <c r="B46" s="51">
        <f t="shared" si="4"/>
        <v>43374</v>
      </c>
      <c r="C46" s="13">
        <f>SUMIFS(Data!$C:$C,Data!$A:$A,$B46,Data!$B:$B,0)</f>
        <v>20460869.565217394</v>
      </c>
      <c r="D46" s="13">
        <f>SUMIFS(Data!$D:$D,Data!$A:$A,$B46,Data!$F:$F,end_date)</f>
        <v>12019620</v>
      </c>
      <c r="E46" s="16">
        <f t="shared" si="2"/>
        <v>0.58744424139396512</v>
      </c>
      <c r="F46" s="1">
        <f t="shared" si="5"/>
        <v>14</v>
      </c>
      <c r="G46" s="18">
        <f ca="1">HLOOKUP($F46,EM_Tri_Rdm!$C$4:$BD$128,125,FALSE)</f>
        <v>1.3073317351400908</v>
      </c>
      <c r="H46" s="16">
        <f t="shared" ca="1" si="3"/>
        <v>0.76798449939962676</v>
      </c>
      <c r="I46" s="16"/>
    </row>
    <row r="47" spans="2:9" x14ac:dyDescent="0.25">
      <c r="B47" s="51">
        <f t="shared" si="4"/>
        <v>43405</v>
      </c>
      <c r="C47" s="13">
        <f>SUMIFS(Data!$C:$C,Data!$A:$A,$B47,Data!$B:$B,0)</f>
        <v>19256521.739130437</v>
      </c>
      <c r="D47" s="13">
        <f>SUMIFS(Data!$D:$D,Data!$A:$A,$B47,Data!$F:$F,end_date)</f>
        <v>10732735</v>
      </c>
      <c r="E47" s="16">
        <f t="shared" si="2"/>
        <v>0.55735584782117853</v>
      </c>
      <c r="F47" s="1">
        <f t="shared" si="5"/>
        <v>13</v>
      </c>
      <c r="G47" s="18">
        <f ca="1">HLOOKUP($F47,EM_Tri_Rdm!$C$4:$BD$128,125,FALSE)</f>
        <v>1.3453215545583976</v>
      </c>
      <c r="H47" s="16">
        <f t="shared" ca="1" si="3"/>
        <v>0.74982283563300156</v>
      </c>
      <c r="I47" s="16"/>
    </row>
    <row r="48" spans="2:9" x14ac:dyDescent="0.25">
      <c r="B48" s="51">
        <f t="shared" si="4"/>
        <v>43435</v>
      </c>
      <c r="C48" s="13">
        <f>SUMIFS(Data!$C:$C,Data!$A:$A,$B48,Data!$B:$B,0)</f>
        <v>19152173.91304348</v>
      </c>
      <c r="D48" s="13">
        <f>SUMIFS(Data!$D:$D,Data!$A:$A,$B48,Data!$F:$F,end_date)</f>
        <v>9878615</v>
      </c>
      <c r="E48" s="16">
        <f t="shared" si="2"/>
        <v>0.51579601589103286</v>
      </c>
      <c r="F48" s="1">
        <f t="shared" si="5"/>
        <v>12</v>
      </c>
      <c r="G48" s="18">
        <f ca="1">HLOOKUP($F48,EM_Tri_Rdm!$C$4:$BD$128,125,FALSE)</f>
        <v>1.3911811935791827</v>
      </c>
      <c r="H48" s="16">
        <f t="shared" ca="1" si="3"/>
        <v>0.71756571703067418</v>
      </c>
      <c r="I48" s="16"/>
    </row>
    <row r="49" spans="2:9" x14ac:dyDescent="0.25">
      <c r="B49" s="51">
        <f t="shared" si="4"/>
        <v>43466</v>
      </c>
      <c r="C49" s="13">
        <f>SUMIFS(Data!$C:$C,Data!$A:$A,$B49,Data!$B:$B,0)</f>
        <v>19610000</v>
      </c>
      <c r="D49" s="13">
        <f>SUMIFS(Data!$D:$D,Data!$A:$A,$B49,Data!$F:$F,end_date)</f>
        <v>9497195</v>
      </c>
      <c r="E49" s="16">
        <f t="shared" si="2"/>
        <v>0.48430367159612442</v>
      </c>
      <c r="F49" s="1">
        <f t="shared" si="5"/>
        <v>11</v>
      </c>
      <c r="G49" s="18">
        <f ca="1">HLOOKUP($F49,EM_Tri_Rdm!$C$4:$BD$128,125,FALSE)</f>
        <v>1.4530350784042263</v>
      </c>
      <c r="H49" s="16">
        <f t="shared" ca="1" si="3"/>
        <v>0.70371022342912926</v>
      </c>
      <c r="I49" s="16"/>
    </row>
    <row r="50" spans="2:9" x14ac:dyDescent="0.25">
      <c r="B50" s="51">
        <f t="shared" si="4"/>
        <v>43497</v>
      </c>
      <c r="C50" s="13">
        <f>SUMIFS(Data!$C:$C,Data!$A:$A,$B50,Data!$B:$B,0)</f>
        <v>19685000</v>
      </c>
      <c r="D50" s="13">
        <f>SUMIFS(Data!$D:$D,Data!$A:$A,$B50,Data!$F:$F,end_date)</f>
        <v>9226615</v>
      </c>
      <c r="E50" s="16">
        <f t="shared" si="2"/>
        <v>0.46871297942595885</v>
      </c>
      <c r="F50" s="1">
        <f t="shared" si="5"/>
        <v>10</v>
      </c>
      <c r="G50" s="18">
        <f ca="1">HLOOKUP($F50,EM_Tri_Rdm!$C$4:$BD$128,125,FALSE)</f>
        <v>1.525076294367528</v>
      </c>
      <c r="H50" s="16">
        <f t="shared" ca="1" si="3"/>
        <v>0.71482305378490474</v>
      </c>
      <c r="I50" s="16"/>
    </row>
    <row r="51" spans="2:9" x14ac:dyDescent="0.25">
      <c r="B51" s="51">
        <f t="shared" si="4"/>
        <v>43525</v>
      </c>
      <c r="C51" s="13">
        <f>SUMIFS(Data!$C:$C,Data!$A:$A,$B51,Data!$B:$B,0)</f>
        <v>22809999.999999996</v>
      </c>
      <c r="D51" s="13">
        <f>SUMIFS(Data!$D:$D,Data!$A:$A,$B51,Data!$F:$F,end_date)</f>
        <v>11152460</v>
      </c>
      <c r="E51" s="16">
        <f t="shared" si="2"/>
        <v>0.48892854011398518</v>
      </c>
      <c r="F51" s="1">
        <f t="shared" si="5"/>
        <v>9</v>
      </c>
      <c r="G51" s="18">
        <f ca="1">HLOOKUP($F51,EM_Tri_Rdm!$C$4:$BD$128,125,FALSE)</f>
        <v>1.6056489407948726</v>
      </c>
      <c r="H51" s="16">
        <f t="shared" ca="1" si="3"/>
        <v>0.78504759255840373</v>
      </c>
      <c r="I51" s="16"/>
    </row>
    <row r="52" spans="2:9" x14ac:dyDescent="0.25">
      <c r="B52" s="51">
        <f t="shared" si="4"/>
        <v>43556</v>
      </c>
      <c r="C52" s="13">
        <f>SUMIFS(Data!$C:$C,Data!$A:$A,$B52,Data!$B:$B,0)</f>
        <v>21839999.999999996</v>
      </c>
      <c r="D52" s="13">
        <f>SUMIFS(Data!$D:$D,Data!$A:$A,$B52,Data!$F:$F,end_date)</f>
        <v>9827270</v>
      </c>
      <c r="E52" s="16">
        <f t="shared" si="2"/>
        <v>0.44996657509157517</v>
      </c>
      <c r="F52" s="1">
        <f t="shared" si="5"/>
        <v>8</v>
      </c>
      <c r="G52" s="18">
        <f ca="1">HLOOKUP($F52,EM_Tri_Rdm!$C$4:$BD$128,125,FALSE)</f>
        <v>1.701384184918044</v>
      </c>
      <c r="H52" s="16">
        <f t="shared" ca="1" si="3"/>
        <v>0.76556601460254348</v>
      </c>
      <c r="I52" s="16"/>
    </row>
    <row r="53" spans="2:9" x14ac:dyDescent="0.25">
      <c r="B53" s="51">
        <f t="shared" si="4"/>
        <v>43586</v>
      </c>
      <c r="C53" s="13">
        <f>SUMIFS(Data!$C:$C,Data!$A:$A,$B53,Data!$B:$B,0)</f>
        <v>23060000.000000004</v>
      </c>
      <c r="D53" s="13">
        <f>SUMIFS(Data!$D:$D,Data!$A:$A,$B53,Data!$F:$F,end_date)</f>
        <v>10011460</v>
      </c>
      <c r="E53" s="16">
        <f t="shared" si="2"/>
        <v>0.43414830875975707</v>
      </c>
      <c r="F53" s="1">
        <f t="shared" si="5"/>
        <v>7</v>
      </c>
      <c r="G53" s="18">
        <f ca="1">HLOOKUP($F53,EM_Tri_Rdm!$C$4:$BD$128,125,FALSE)</f>
        <v>1.8184915905807475</v>
      </c>
      <c r="H53" s="16">
        <f t="shared" ca="1" si="3"/>
        <v>0.78949504854447217</v>
      </c>
      <c r="I53" s="16"/>
    </row>
    <row r="54" spans="2:9" x14ac:dyDescent="0.25">
      <c r="B54" s="51">
        <f t="shared" si="4"/>
        <v>43617</v>
      </c>
      <c r="C54" s="13">
        <f>SUMIFS(Data!$C:$C,Data!$A:$A,$B54,Data!$B:$B,0)</f>
        <v>24570000</v>
      </c>
      <c r="D54" s="13">
        <f>SUMIFS(Data!$D:$D,Data!$A:$A,$B54,Data!$F:$F,end_date)</f>
        <v>9878615</v>
      </c>
      <c r="E54" s="16">
        <f t="shared" si="2"/>
        <v>0.40206003256003259</v>
      </c>
      <c r="F54" s="1">
        <f t="shared" si="5"/>
        <v>6</v>
      </c>
      <c r="G54" s="18">
        <f ca="1">HLOOKUP($F54,EM_Tri_Rdm!$C$4:$BD$128,125,FALSE)</f>
        <v>1.9659613085623922</v>
      </c>
      <c r="H54" s="16">
        <f t="shared" ca="1" si="3"/>
        <v>0.7904344677323597</v>
      </c>
      <c r="I54" s="16"/>
    </row>
    <row r="55" spans="2:9" x14ac:dyDescent="0.25">
      <c r="B55" s="51">
        <f t="shared" si="4"/>
        <v>43647</v>
      </c>
      <c r="C55" s="13">
        <f>SUMIFS(Data!$C:$C,Data!$A:$A,$B55,Data!$B:$B,0)</f>
        <v>26039999.999999996</v>
      </c>
      <c r="D55" s="13">
        <f>SUMIFS(Data!$D:$D,Data!$A:$A,$B55,Data!$F:$F,end_date)</f>
        <v>9215205</v>
      </c>
      <c r="E55" s="16">
        <f t="shared" si="2"/>
        <v>0.35388652073732724</v>
      </c>
      <c r="F55" s="1">
        <f t="shared" si="5"/>
        <v>5</v>
      </c>
      <c r="G55" s="18">
        <f ca="1">HLOOKUP($F55,EM_Tri_Rdm!$C$4:$BD$128,125,FALSE)</f>
        <v>2.1602980705389689</v>
      </c>
      <c r="H55" s="16">
        <f t="shared" ca="1" si="3"/>
        <v>0.76450036793859688</v>
      </c>
      <c r="I55" s="16"/>
    </row>
    <row r="56" spans="2:9" x14ac:dyDescent="0.25">
      <c r="B56" s="51">
        <f t="shared" si="4"/>
        <v>43678</v>
      </c>
      <c r="C56" s="13">
        <f>SUMIFS(Data!$C:$C,Data!$A:$A,$B56,Data!$B:$B,0)</f>
        <v>25175000</v>
      </c>
      <c r="D56" s="13">
        <f>SUMIFS(Data!$D:$D,Data!$A:$A,$B56,Data!$F:$F,end_date)</f>
        <v>8100284.9999999991</v>
      </c>
      <c r="E56" s="16">
        <f t="shared" si="2"/>
        <v>0.32175908639523332</v>
      </c>
      <c r="F56" s="1">
        <f t="shared" si="5"/>
        <v>4</v>
      </c>
      <c r="G56" s="18">
        <f ca="1">HLOOKUP($F56,EM_Tri_Rdm!$C$4:$BD$128,125,FALSE)</f>
        <v>2.4283865056521692</v>
      </c>
      <c r="H56" s="16">
        <f t="shared" ca="1" si="3"/>
        <v>0.78135542347315501</v>
      </c>
      <c r="I56" s="16"/>
    </row>
    <row r="57" spans="2:9" x14ac:dyDescent="0.25">
      <c r="B57" s="51">
        <f t="shared" si="4"/>
        <v>43709</v>
      </c>
      <c r="C57" s="13">
        <f>SUMIFS(Data!$C:$C,Data!$A:$A,$B57,Data!$B:$B,0)</f>
        <v>23720000.000000004</v>
      </c>
      <c r="D57" s="13">
        <f>SUMIFS(Data!$D:$D,Data!$A:$A,$B57,Data!$F:$F,end_date)</f>
        <v>6435240</v>
      </c>
      <c r="E57" s="16">
        <f t="shared" si="2"/>
        <v>0.27130016863406403</v>
      </c>
      <c r="F57" s="1">
        <f t="shared" si="5"/>
        <v>3</v>
      </c>
      <c r="G57" s="18">
        <f ca="1">HLOOKUP($F57,EM_Tri_Rdm!$C$4:$BD$128,125,FALSE)</f>
        <v>2.8259211978966015</v>
      </c>
      <c r="H57" s="16">
        <f t="shared" ca="1" si="3"/>
        <v>0.76667289753592416</v>
      </c>
      <c r="I57" s="16"/>
    </row>
    <row r="58" spans="2:9" x14ac:dyDescent="0.25">
      <c r="B58" s="51">
        <f t="shared" si="4"/>
        <v>43739</v>
      </c>
      <c r="C58" s="13">
        <f>SUMIFS(Data!$C:$C,Data!$A:$A,$B58,Data!$B:$B,0)</f>
        <v>23530000.000000004</v>
      </c>
      <c r="D58" s="13">
        <f>SUMIFS(Data!$D:$D,Data!$A:$A,$B58,Data!$F:$F,end_date)</f>
        <v>5341510</v>
      </c>
      <c r="E58" s="16">
        <f t="shared" si="2"/>
        <v>0.22700849978750529</v>
      </c>
      <c r="F58" s="1">
        <f t="shared" si="5"/>
        <v>2</v>
      </c>
      <c r="G58" s="18">
        <f ca="1">HLOOKUP($F58,EM_Tri_Rdm!$C$4:$BD$128,125,FALSE)</f>
        <v>3.481259548490435</v>
      </c>
      <c r="H58" s="16">
        <f t="shared" ca="1" si="3"/>
        <v>0.79027550747374165</v>
      </c>
      <c r="I58" s="16"/>
    </row>
    <row r="59" spans="2:9" x14ac:dyDescent="0.25">
      <c r="B59" s="51">
        <f t="shared" si="4"/>
        <v>43770</v>
      </c>
      <c r="C59" s="13">
        <f>SUMIFS(Data!$C:$C,Data!$A:$A,$B59,Data!$B:$B,0)</f>
        <v>22145000</v>
      </c>
      <c r="D59" s="13">
        <f>SUMIFS(Data!$D:$D,Data!$A:$A,$B59,Data!$F:$F,end_date)</f>
        <v>3567254.9999999995</v>
      </c>
      <c r="E59" s="16">
        <f t="shared" si="2"/>
        <v>0.16108624971776922</v>
      </c>
      <c r="F59" s="1">
        <f t="shared" si="5"/>
        <v>1</v>
      </c>
      <c r="G59" s="18">
        <f ca="1">HLOOKUP($F59,EM_Tri_Rdm!$C$4:$BD$128,125,FALSE)</f>
        <v>4.8331782838924351</v>
      </c>
      <c r="H59" s="16">
        <f t="shared" ca="1" si="3"/>
        <v>0.77855856396959611</v>
      </c>
      <c r="I59" s="16"/>
    </row>
    <row r="60" spans="2:9" x14ac:dyDescent="0.25">
      <c r="B60" s="51">
        <f t="shared" si="4"/>
        <v>43800</v>
      </c>
      <c r="C60" s="13">
        <f>SUMIFS(Data!$C:$C,Data!$A:$A,$B60,Data!$B:$B,0)</f>
        <v>22025000</v>
      </c>
      <c r="D60" s="13">
        <f>SUMIFS(Data!$D:$D,Data!$A:$A,$B60,Data!$F:$F,end_date)</f>
        <v>1541980</v>
      </c>
      <c r="E60" s="16">
        <f t="shared" si="2"/>
        <v>7.0010442678774126E-2</v>
      </c>
      <c r="F60" s="1">
        <f t="shared" si="5"/>
        <v>0</v>
      </c>
      <c r="G60" s="18">
        <f ca="1">HLOOKUP($F60,EM_Tri_Rdm!$C$4:$BD$128,125,FALSE)</f>
        <v>10.292059555456571</v>
      </c>
      <c r="H60" s="16">
        <f t="shared" ca="1" si="3"/>
        <v>0.72055164555382178</v>
      </c>
      <c r="I60" s="16"/>
    </row>
    <row r="62" spans="2:9" x14ac:dyDescent="0.25">
      <c r="B62" s="50" t="s">
        <v>9</v>
      </c>
      <c r="C62" s="14">
        <f>SUM(C7:C61)</f>
        <v>1010613092.7570455</v>
      </c>
      <c r="D62" s="14">
        <f>SUM(D7:D61)</f>
        <v>545993765</v>
      </c>
      <c r="E62" s="16">
        <f t="shared" si="2"/>
        <v>0.54025993618435986</v>
      </c>
      <c r="H62" s="16">
        <f ca="1">SUMPRODUCT(H7:H61,C7:C61)/C62</f>
        <v>0.69666737756485042</v>
      </c>
    </row>
    <row r="64" spans="2:9" x14ac:dyDescent="0.25">
      <c r="B64" s="50" t="s">
        <v>52</v>
      </c>
    </row>
    <row r="65" spans="2:3" x14ac:dyDescent="0.25">
      <c r="B65" s="20" t="s">
        <v>53</v>
      </c>
      <c r="C65" s="1" t="str">
        <f>"  Summarized data as of "&amp;TEXT(EOMONTH(end_date,0),"m/d/yy")&amp;"."</f>
        <v xml:space="preserve">  Summarized data as of 12/31/19.</v>
      </c>
    </row>
    <row r="66" spans="2:3" x14ac:dyDescent="0.25">
      <c r="B66" s="71">
        <v>-4</v>
      </c>
      <c r="C66" s="1" t="str">
        <f>"  (3) / (2)."</f>
        <v xml:space="preserve">  (3) / (2).</v>
      </c>
    </row>
    <row r="67" spans="2:3" x14ac:dyDescent="0.25">
      <c r="B67" s="71">
        <v>-6</v>
      </c>
      <c r="C67" s="70" t="s">
        <v>54</v>
      </c>
    </row>
    <row r="68" spans="2:3" x14ac:dyDescent="0.25">
      <c r="B68" s="71">
        <v>-7</v>
      </c>
      <c r="C68" s="1" t="str">
        <f>"  (4) x (6)."</f>
        <v xml:space="preserve">  (4) x (6).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C35A5-2C46-4303-8EC1-F66450AE4861}">
  <dimension ref="B3:I68"/>
  <sheetViews>
    <sheetView workbookViewId="0">
      <selection activeCell="F29" sqref="F29"/>
    </sheetView>
  </sheetViews>
  <sheetFormatPr defaultColWidth="9.140625" defaultRowHeight="15" x14ac:dyDescent="0.25"/>
  <cols>
    <col min="1" max="1" width="9.140625" style="1"/>
    <col min="2" max="2" width="14.28515625" style="1" customWidth="1"/>
    <col min="3" max="3" width="14.28515625" style="1" bestFit="1" customWidth="1"/>
    <col min="4" max="8" width="14.28515625" style="1" customWidth="1"/>
    <col min="9" max="16384" width="9.140625" style="1"/>
  </cols>
  <sheetData>
    <row r="3" spans="2:9" x14ac:dyDescent="0.25">
      <c r="C3" s="50" t="s">
        <v>43</v>
      </c>
      <c r="D3" s="50" t="s">
        <v>49</v>
      </c>
      <c r="E3" s="50" t="s">
        <v>38</v>
      </c>
      <c r="F3" s="50" t="s">
        <v>42</v>
      </c>
      <c r="G3" s="50" t="s">
        <v>45</v>
      </c>
      <c r="H3" s="50" t="s">
        <v>47</v>
      </c>
    </row>
    <row r="4" spans="2:9" x14ac:dyDescent="0.25">
      <c r="B4" s="66" t="s">
        <v>2</v>
      </c>
      <c r="C4" s="66" t="s">
        <v>44</v>
      </c>
      <c r="D4" s="66" t="s">
        <v>40</v>
      </c>
      <c r="E4" s="66" t="s">
        <v>50</v>
      </c>
      <c r="F4" s="66" t="s">
        <v>2</v>
      </c>
      <c r="G4" s="66" t="s">
        <v>46</v>
      </c>
      <c r="H4" s="66" t="s">
        <v>48</v>
      </c>
    </row>
    <row r="5" spans="2:9" x14ac:dyDescent="0.25">
      <c r="B5" s="69">
        <v>-1</v>
      </c>
      <c r="C5" s="69">
        <f>B5-1</f>
        <v>-2</v>
      </c>
      <c r="D5" s="69">
        <f t="shared" ref="D5:H5" si="0">C5-1</f>
        <v>-3</v>
      </c>
      <c r="E5" s="69">
        <f t="shared" si="0"/>
        <v>-4</v>
      </c>
      <c r="F5" s="69">
        <f t="shared" si="0"/>
        <v>-5</v>
      </c>
      <c r="G5" s="69">
        <f t="shared" si="0"/>
        <v>-6</v>
      </c>
      <c r="H5" s="69">
        <f t="shared" si="0"/>
        <v>-7</v>
      </c>
    </row>
    <row r="6" spans="2:9" x14ac:dyDescent="0.25">
      <c r="B6" s="68"/>
      <c r="C6" s="68"/>
      <c r="D6" s="68"/>
      <c r="E6" s="68"/>
      <c r="F6" s="68"/>
      <c r="G6" s="68"/>
      <c r="H6" s="68"/>
    </row>
    <row r="7" spans="2:9" x14ac:dyDescent="0.25">
      <c r="B7" s="51">
        <f>start_date</f>
        <v>42186</v>
      </c>
      <c r="C7" s="13">
        <f>SUMIFS(Data!$C:$C,Data!$A:$A,$B7,Data!$B:$B,0)</f>
        <v>16708587.854832908</v>
      </c>
      <c r="D7" s="13">
        <f>SUMIFS(Data!$E:$E,Data!$A:$A,$B7,Data!$F:$F,end_date)</f>
        <v>7261152</v>
      </c>
      <c r="E7" s="16">
        <f>D7/C7</f>
        <v>0.43457604335483885</v>
      </c>
      <c r="F7" s="1">
        <f t="shared" ref="F7:F60" si="1">ROUND((end_date-B7)/30.5,0)</f>
        <v>53</v>
      </c>
      <c r="G7" s="18">
        <f>HLOOKUP($F7,EM_Tri_Exp!$C$4:$BD$128,125,FALSE)</f>
        <v>1</v>
      </c>
      <c r="H7" s="16">
        <f>IFERROR(1-E7*G7,"N/A")</f>
        <v>0.5654239566451611</v>
      </c>
      <c r="I7" s="16"/>
    </row>
    <row r="8" spans="2:9" x14ac:dyDescent="0.25">
      <c r="B8" s="51">
        <f>EDATE(B7,1)</f>
        <v>42217</v>
      </c>
      <c r="C8" s="13">
        <f>SUMIFS(Data!$C:$C,Data!$A:$A,$B8,Data!$B:$B,0)</f>
        <v>16153559.878856318</v>
      </c>
      <c r="D8" s="13">
        <f>SUMIFS(Data!$E:$E,Data!$A:$A,$B8,Data!$F:$F,end_date)</f>
        <v>6626928</v>
      </c>
      <c r="E8" s="16">
        <f t="shared" ref="E8:E60" si="2">D8/C8</f>
        <v>0.41024567028560088</v>
      </c>
      <c r="F8" s="1">
        <f t="shared" si="1"/>
        <v>52</v>
      </c>
      <c r="G8" s="18">
        <f ca="1">HLOOKUP($F8,EM_Tri_Exp!$C$4:$BD$128,125,FALSE)</f>
        <v>1.0007585814526834</v>
      </c>
      <c r="H8" s="16">
        <f t="shared" ref="H8:H60" ca="1" si="3">IFERROR(1-E8*G8,"N/A")</f>
        <v>0.58944312495787687</v>
      </c>
      <c r="I8" s="16"/>
    </row>
    <row r="9" spans="2:9" x14ac:dyDescent="0.25">
      <c r="B9" s="51">
        <f t="shared" ref="B9:B60" si="4">EDATE(B8,1)</f>
        <v>42248</v>
      </c>
      <c r="C9" s="13">
        <f>SUMIFS(Data!$C:$C,Data!$A:$A,$B9,Data!$B:$B,0)</f>
        <v>15219957.907704946</v>
      </c>
      <c r="D9" s="13">
        <f>SUMIFS(Data!$E:$E,Data!$A:$A,$B9,Data!$F:$F,end_date)</f>
        <v>6789120</v>
      </c>
      <c r="E9" s="16">
        <f t="shared" si="2"/>
        <v>0.44606693666104547</v>
      </c>
      <c r="F9" s="1">
        <f t="shared" si="1"/>
        <v>51</v>
      </c>
      <c r="G9" s="18">
        <f ca="1">HLOOKUP($F9,EM_Tri_Exp!$C$4:$BD$128,125,FALSE)</f>
        <v>1.0010375430250473</v>
      </c>
      <c r="H9" s="16">
        <f t="shared" ca="1" si="3"/>
        <v>0.5534702497001176</v>
      </c>
      <c r="I9" s="16"/>
    </row>
    <row r="10" spans="2:9" x14ac:dyDescent="0.25">
      <c r="B10" s="51">
        <f t="shared" si="4"/>
        <v>42278</v>
      </c>
      <c r="C10" s="13">
        <f>SUMIFS(Data!$C:$C,Data!$A:$A,$B10,Data!$B:$B,0)</f>
        <v>15098044.248241875</v>
      </c>
      <c r="D10" s="13">
        <f>SUMIFS(Data!$E:$E,Data!$A:$A,$B10,Data!$F:$F,end_date)</f>
        <v>6184128</v>
      </c>
      <c r="E10" s="16">
        <f t="shared" si="2"/>
        <v>0.40959795178240549</v>
      </c>
      <c r="F10" s="1">
        <f t="shared" si="1"/>
        <v>50</v>
      </c>
      <c r="G10" s="18">
        <f ca="1">HLOOKUP($F10,EM_Tri_Exp!$C$4:$BD$128,125,FALSE)</f>
        <v>1.0017052935509185</v>
      </c>
      <c r="H10" s="16">
        <f t="shared" ca="1" si="3"/>
        <v>0.58970356347195052</v>
      </c>
      <c r="I10" s="16"/>
    </row>
    <row r="11" spans="2:9" x14ac:dyDescent="0.25">
      <c r="B11" s="51">
        <f t="shared" si="4"/>
        <v>42309</v>
      </c>
      <c r="C11" s="13">
        <f>SUMIFS(Data!$C:$C,Data!$A:$A,$B11,Data!$B:$B,0)</f>
        <v>14209357.835840046</v>
      </c>
      <c r="D11" s="13">
        <f>SUMIFS(Data!$E:$E,Data!$A:$A,$B11,Data!$F:$F,end_date)</f>
        <v>5712224</v>
      </c>
      <c r="E11" s="16">
        <f t="shared" si="2"/>
        <v>0.40200437387762483</v>
      </c>
      <c r="F11" s="1">
        <f t="shared" si="1"/>
        <v>49</v>
      </c>
      <c r="G11" s="18">
        <f ca="1">HLOOKUP($F11,EM_Tri_Exp!$C$4:$BD$128,125,FALSE)</f>
        <v>1.0023353917967124</v>
      </c>
      <c r="H11" s="16">
        <f t="shared" ca="1" si="3"/>
        <v>0.59705678840537879</v>
      </c>
      <c r="I11" s="16"/>
    </row>
    <row r="12" spans="2:9" x14ac:dyDescent="0.25">
      <c r="B12" s="51">
        <f t="shared" si="4"/>
        <v>42339</v>
      </c>
      <c r="C12" s="13">
        <f>SUMIFS(Data!$C:$C,Data!$A:$A,$B12,Data!$B:$B,0)</f>
        <v>14132359.735126533</v>
      </c>
      <c r="D12" s="13">
        <f>SUMIFS(Data!$E:$E,Data!$A:$A,$B12,Data!$F:$F,end_date)</f>
        <v>6051328</v>
      </c>
      <c r="E12" s="16">
        <f t="shared" si="2"/>
        <v>0.42818949654665156</v>
      </c>
      <c r="F12" s="1">
        <f t="shared" si="1"/>
        <v>48</v>
      </c>
      <c r="G12" s="18">
        <f ca="1">HLOOKUP($F12,EM_Tri_Exp!$C$4:$BD$128,125,FALSE)</f>
        <v>1.0030846436445993</v>
      </c>
      <c r="H12" s="16">
        <f t="shared" ca="1" si="3"/>
        <v>0.57048969144414163</v>
      </c>
      <c r="I12" s="16"/>
    </row>
    <row r="13" spans="2:9" x14ac:dyDescent="0.25">
      <c r="B13" s="51">
        <f t="shared" si="4"/>
        <v>42370</v>
      </c>
      <c r="C13" s="13">
        <f>SUMIFS(Data!$C:$C,Data!$A:$A,$B13,Data!$B:$B,0)</f>
        <v>13841050.254093731</v>
      </c>
      <c r="D13" s="13">
        <f>SUMIFS(Data!$E:$E,Data!$A:$A,$B13,Data!$F:$F,end_date)</f>
        <v>5636160</v>
      </c>
      <c r="E13" s="16">
        <f t="shared" si="2"/>
        <v>0.40720609321774609</v>
      </c>
      <c r="F13" s="1">
        <f t="shared" si="1"/>
        <v>47</v>
      </c>
      <c r="G13" s="18">
        <f ca="1">HLOOKUP($F13,EM_Tri_Exp!$C$4:$BD$128,125,FALSE)</f>
        <v>1.0040717883002743</v>
      </c>
      <c r="H13" s="16">
        <f t="shared" ca="1" si="3"/>
        <v>0.59113584977608946</v>
      </c>
      <c r="I13" s="16"/>
    </row>
    <row r="14" spans="2:9" x14ac:dyDescent="0.25">
      <c r="B14" s="51">
        <f t="shared" si="4"/>
        <v>42401</v>
      </c>
      <c r="C14" s="13">
        <f>SUMIFS(Data!$C:$C,Data!$A:$A,$B14,Data!$B:$B,0)</f>
        <v>13893986.448334273</v>
      </c>
      <c r="D14" s="13">
        <f>SUMIFS(Data!$E:$E,Data!$A:$A,$B14,Data!$F:$F,end_date)</f>
        <v>5639456</v>
      </c>
      <c r="E14" s="16">
        <f t="shared" si="2"/>
        <v>0.4058918598323597</v>
      </c>
      <c r="F14" s="1">
        <f t="shared" si="1"/>
        <v>46</v>
      </c>
      <c r="G14" s="18">
        <f ca="1">HLOOKUP($F14,EM_Tri_Exp!$C$4:$BD$128,125,FALSE)</f>
        <v>1.0052555812860806</v>
      </c>
      <c r="H14" s="16">
        <f t="shared" ca="1" si="3"/>
        <v>0.59197494250493288</v>
      </c>
      <c r="I14" s="16"/>
    </row>
    <row r="15" spans="2:9" x14ac:dyDescent="0.25">
      <c r="B15" s="51">
        <f t="shared" si="4"/>
        <v>42430</v>
      </c>
      <c r="C15" s="13">
        <f>SUMIFS(Data!$C:$C,Data!$A:$A,$B15,Data!$B:$B,0)</f>
        <v>16099661.208356855</v>
      </c>
      <c r="D15" s="13">
        <f>SUMIFS(Data!$E:$E,Data!$A:$A,$B15,Data!$F:$F,end_date)</f>
        <v>6154000</v>
      </c>
      <c r="E15" s="16">
        <f t="shared" si="2"/>
        <v>0.38224406839105668</v>
      </c>
      <c r="F15" s="1">
        <f t="shared" si="1"/>
        <v>45</v>
      </c>
      <c r="G15" s="18">
        <f ca="1">HLOOKUP($F15,EM_Tri_Exp!$C$4:$BD$128,125,FALSE)</f>
        <v>1.0061914058617858</v>
      </c>
      <c r="H15" s="16">
        <f t="shared" ca="1" si="3"/>
        <v>0.61538930344327403</v>
      </c>
      <c r="I15" s="16"/>
    </row>
    <row r="16" spans="2:9" x14ac:dyDescent="0.25">
      <c r="B16" s="51">
        <f t="shared" si="4"/>
        <v>42461</v>
      </c>
      <c r="C16" s="13">
        <f>SUMIFS(Data!$C:$C,Data!$A:$A,$B16,Data!$B:$B,0)</f>
        <v>15415019.762845848</v>
      </c>
      <c r="D16" s="13">
        <f>SUMIFS(Data!$E:$E,Data!$A:$A,$B16,Data!$F:$F,end_date)</f>
        <v>5663040</v>
      </c>
      <c r="E16" s="16">
        <f t="shared" si="2"/>
        <v>0.3673715692307693</v>
      </c>
      <c r="F16" s="1">
        <f t="shared" si="1"/>
        <v>44</v>
      </c>
      <c r="G16" s="18">
        <f ca="1">HLOOKUP($F16,EM_Tri_Exp!$C$4:$BD$128,125,FALSE)</f>
        <v>1.007302038502236</v>
      </c>
      <c r="H16" s="16">
        <f t="shared" ca="1" si="3"/>
        <v>0.62994586942608077</v>
      </c>
      <c r="I16" s="16"/>
    </row>
    <row r="17" spans="2:9" x14ac:dyDescent="0.25">
      <c r="B17" s="51">
        <f t="shared" si="4"/>
        <v>42491</v>
      </c>
      <c r="C17" s="13">
        <f>SUMIFS(Data!$C:$C,Data!$A:$A,$B17,Data!$B:$B,0)</f>
        <v>16276115.189158669</v>
      </c>
      <c r="D17" s="13">
        <f>SUMIFS(Data!$E:$E,Data!$A:$A,$B17,Data!$F:$F,end_date)</f>
        <v>5855456</v>
      </c>
      <c r="E17" s="16">
        <f t="shared" si="2"/>
        <v>0.35975759153512571</v>
      </c>
      <c r="F17" s="1">
        <f t="shared" si="1"/>
        <v>43</v>
      </c>
      <c r="G17" s="18">
        <f ca="1">HLOOKUP($F17,EM_Tri_Exp!$C$4:$BD$128,125,FALSE)</f>
        <v>1.0084234842915638</v>
      </c>
      <c r="H17" s="16">
        <f t="shared" ca="1" si="3"/>
        <v>0.6372119960438074</v>
      </c>
      <c r="I17" s="16"/>
    </row>
    <row r="18" spans="2:9" x14ac:dyDescent="0.25">
      <c r="B18" s="51">
        <f t="shared" si="4"/>
        <v>42522</v>
      </c>
      <c r="C18" s="13">
        <f>SUMIFS(Data!$C:$C,Data!$A:$A,$B18,Data!$B:$B,0)</f>
        <v>17341897.233201578</v>
      </c>
      <c r="D18" s="13">
        <f>SUMIFS(Data!$E:$E,Data!$A:$A,$B18,Data!$F:$F,end_date)</f>
        <v>6477344</v>
      </c>
      <c r="E18" s="16">
        <f t="shared" si="2"/>
        <v>0.3735083833618234</v>
      </c>
      <c r="F18" s="1">
        <f t="shared" si="1"/>
        <v>42</v>
      </c>
      <c r="G18" s="18">
        <f ca="1">HLOOKUP($F18,EM_Tri_Exp!$C$4:$BD$128,125,FALSE)</f>
        <v>1.0098879661094173</v>
      </c>
      <c r="H18" s="16">
        <f t="shared" ca="1" si="3"/>
        <v>0.62279837840191166</v>
      </c>
      <c r="I18" s="16"/>
    </row>
    <row r="19" spans="2:9" x14ac:dyDescent="0.25">
      <c r="B19" s="51">
        <f t="shared" si="4"/>
        <v>42552</v>
      </c>
      <c r="C19" s="13">
        <f>SUMIFS(Data!$C:$C,Data!$A:$A,$B19,Data!$B:$B,0)</f>
        <v>18379446.6403162</v>
      </c>
      <c r="D19" s="13">
        <f>SUMIFS(Data!$E:$E,Data!$A:$A,$B19,Data!$F:$F,end_date)</f>
        <v>6528000</v>
      </c>
      <c r="E19" s="16">
        <f t="shared" si="2"/>
        <v>0.35517935483870977</v>
      </c>
      <c r="F19" s="1">
        <f t="shared" si="1"/>
        <v>41</v>
      </c>
      <c r="G19" s="18">
        <f ca="1">HLOOKUP($F19,EM_Tri_Exp!$C$4:$BD$128,125,FALSE)</f>
        <v>1.01130682449676</v>
      </c>
      <c r="H19" s="16">
        <f t="shared" ca="1" si="3"/>
        <v>0.64080469453125644</v>
      </c>
      <c r="I19" s="16"/>
    </row>
    <row r="20" spans="2:9" x14ac:dyDescent="0.25">
      <c r="B20" s="51">
        <f t="shared" si="4"/>
        <v>42583</v>
      </c>
      <c r="C20" s="13">
        <f>SUMIFS(Data!$C:$C,Data!$A:$A,$B20,Data!$B:$B,0)</f>
        <v>17768915.866741952</v>
      </c>
      <c r="D20" s="13">
        <f>SUMIFS(Data!$E:$E,Data!$A:$A,$B20,Data!$F:$F,end_date)</f>
        <v>6372608</v>
      </c>
      <c r="E20" s="16">
        <f t="shared" si="2"/>
        <v>0.3586379747527309</v>
      </c>
      <c r="F20" s="1">
        <f t="shared" si="1"/>
        <v>40</v>
      </c>
      <c r="G20" s="18">
        <f ca="1">HLOOKUP($F20,EM_Tri_Exp!$C$4:$BD$128,125,FALSE)</f>
        <v>1.0146112728856311</v>
      </c>
      <c r="H20" s="16">
        <f t="shared" ca="1" si="3"/>
        <v>0.63612186793100678</v>
      </c>
      <c r="I20" s="16"/>
    </row>
    <row r="21" spans="2:9" x14ac:dyDescent="0.25">
      <c r="B21" s="51">
        <f t="shared" si="4"/>
        <v>42614</v>
      </c>
      <c r="C21" s="13">
        <f>SUMIFS(Data!$C:$C,Data!$A:$A,$B21,Data!$B:$B,0)</f>
        <v>16741953.698475441</v>
      </c>
      <c r="D21" s="13">
        <f>SUMIFS(Data!$E:$E,Data!$A:$A,$B21,Data!$F:$F,end_date)</f>
        <v>6263808</v>
      </c>
      <c r="E21" s="16">
        <f t="shared" si="2"/>
        <v>0.37413841376053958</v>
      </c>
      <c r="F21" s="1">
        <f t="shared" si="1"/>
        <v>39</v>
      </c>
      <c r="G21" s="18">
        <f ca="1">HLOOKUP($F21,EM_Tri_Exp!$C$4:$BD$128,125,FALSE)</f>
        <v>1.018040410275159</v>
      </c>
      <c r="H21" s="16">
        <f t="shared" ca="1" si="3"/>
        <v>0.61911197575552301</v>
      </c>
      <c r="I21" s="16"/>
    </row>
    <row r="22" spans="2:9" x14ac:dyDescent="0.25">
      <c r="B22" s="51">
        <f t="shared" si="4"/>
        <v>42644</v>
      </c>
      <c r="C22" s="13">
        <f>SUMIFS(Data!$C:$C,Data!$A:$A,$B22,Data!$B:$B,0)</f>
        <v>16607848.673066065</v>
      </c>
      <c r="D22" s="13">
        <f>SUMIFS(Data!$E:$E,Data!$A:$A,$B22,Data!$F:$F,end_date)</f>
        <v>5247088</v>
      </c>
      <c r="E22" s="16">
        <f t="shared" si="2"/>
        <v>0.31594025832554185</v>
      </c>
      <c r="F22" s="1">
        <f t="shared" si="1"/>
        <v>38</v>
      </c>
      <c r="G22" s="18">
        <f ca="1">HLOOKUP($F22,EM_Tri_Exp!$C$4:$BD$128,125,FALSE)</f>
        <v>1.0215770656945233</v>
      </c>
      <c r="H22" s="16">
        <f t="shared" ca="1" si="3"/>
        <v>0.67724267796502324</v>
      </c>
      <c r="I22" s="16"/>
    </row>
    <row r="23" spans="2:9" x14ac:dyDescent="0.25">
      <c r="B23" s="51">
        <f t="shared" si="4"/>
        <v>42675</v>
      </c>
      <c r="C23" s="13">
        <f>SUMIFS(Data!$C:$C,Data!$A:$A,$B23,Data!$B:$B,0)</f>
        <v>15630293.619424053</v>
      </c>
      <c r="D23" s="13">
        <f>SUMIFS(Data!$E:$E,Data!$A:$A,$B23,Data!$F:$F,end_date)</f>
        <v>5192960</v>
      </c>
      <c r="E23" s="16">
        <f t="shared" si="2"/>
        <v>0.33223688092120118</v>
      </c>
      <c r="F23" s="1">
        <f t="shared" si="1"/>
        <v>37</v>
      </c>
      <c r="G23" s="18">
        <f ca="1">HLOOKUP($F23,EM_Tri_Exp!$C$4:$BD$128,125,FALSE)</f>
        <v>1.0252057642002408</v>
      </c>
      <c r="H23" s="16">
        <f t="shared" ca="1" si="3"/>
        <v>0.65938883459967557</v>
      </c>
      <c r="I23" s="16"/>
    </row>
    <row r="24" spans="2:9" x14ac:dyDescent="0.25">
      <c r="B24" s="51">
        <f t="shared" si="4"/>
        <v>42705</v>
      </c>
      <c r="C24" s="13">
        <f>SUMIFS(Data!$C:$C,Data!$A:$A,$B24,Data!$B:$B,0)</f>
        <v>15545595.708639188</v>
      </c>
      <c r="D24" s="13">
        <f>SUMIFS(Data!$E:$E,Data!$A:$A,$B24,Data!$F:$F,end_date)</f>
        <v>5830528</v>
      </c>
      <c r="E24" s="16">
        <f t="shared" si="2"/>
        <v>0.37505979888308738</v>
      </c>
      <c r="F24" s="1">
        <f t="shared" si="1"/>
        <v>36</v>
      </c>
      <c r="G24" s="18">
        <f ca="1">HLOOKUP($F24,EM_Tri_Exp!$C$4:$BD$128,125,FALSE)</f>
        <v>1.0295489954424977</v>
      </c>
      <c r="H24" s="16">
        <f t="shared" ca="1" si="3"/>
        <v>0.61385756082905218</v>
      </c>
      <c r="I24" s="16"/>
    </row>
    <row r="25" spans="2:9" x14ac:dyDescent="0.25">
      <c r="B25" s="51">
        <f t="shared" si="4"/>
        <v>42736</v>
      </c>
      <c r="C25" s="13">
        <f>SUMIFS(Data!$C:$C,Data!$A:$A,$B25,Data!$B:$B,0)</f>
        <v>15225155.279503105</v>
      </c>
      <c r="D25" s="13">
        <f>SUMIFS(Data!$E:$E,Data!$A:$A,$B25,Data!$F:$F,end_date)</f>
        <v>5645280</v>
      </c>
      <c r="E25" s="16">
        <f t="shared" si="2"/>
        <v>0.37078636613972465</v>
      </c>
      <c r="F25" s="1">
        <f t="shared" si="1"/>
        <v>35</v>
      </c>
      <c r="G25" s="18">
        <f ca="1">HLOOKUP($F25,EM_Tri_Exp!$C$4:$BD$128,125,FALSE)</f>
        <v>1.0349024948220047</v>
      </c>
      <c r="H25" s="16">
        <f t="shared" ca="1" si="3"/>
        <v>0.6162722646360137</v>
      </c>
      <c r="I25" s="16"/>
    </row>
    <row r="26" spans="2:9" x14ac:dyDescent="0.25">
      <c r="B26" s="51">
        <f t="shared" si="4"/>
        <v>42767</v>
      </c>
      <c r="C26" s="13">
        <f>SUMIFS(Data!$C:$C,Data!$A:$A,$B26,Data!$B:$B,0)</f>
        <v>15283385.093167702</v>
      </c>
      <c r="D26" s="13">
        <f>SUMIFS(Data!$E:$E,Data!$A:$A,$B26,Data!$F:$F,end_date)</f>
        <v>5027840</v>
      </c>
      <c r="E26" s="16">
        <f t="shared" si="2"/>
        <v>0.32897424028448058</v>
      </c>
      <c r="F26" s="1">
        <f t="shared" si="1"/>
        <v>34</v>
      </c>
      <c r="G26" s="18">
        <f ca="1">HLOOKUP($F26,EM_Tri_Exp!$C$4:$BD$128,125,FALSE)</f>
        <v>1.0399519339675376</v>
      </c>
      <c r="H26" s="16">
        <f t="shared" ca="1" si="3"/>
        <v>0.65788260259065301</v>
      </c>
      <c r="I26" s="16"/>
    </row>
    <row r="27" spans="2:9" x14ac:dyDescent="0.25">
      <c r="B27" s="51">
        <f t="shared" si="4"/>
        <v>42795</v>
      </c>
      <c r="C27" s="13">
        <f>SUMIFS(Data!$C:$C,Data!$A:$A,$B27,Data!$B:$B,0)</f>
        <v>17709627.329192542</v>
      </c>
      <c r="D27" s="13">
        <f>SUMIFS(Data!$E:$E,Data!$A:$A,$B27,Data!$F:$F,end_date)</f>
        <v>5847600</v>
      </c>
      <c r="E27" s="16">
        <f t="shared" si="2"/>
        <v>0.33019328364752309</v>
      </c>
      <c r="F27" s="1">
        <f t="shared" si="1"/>
        <v>33</v>
      </c>
      <c r="G27" s="18">
        <f ca="1">HLOOKUP($F27,EM_Tri_Exp!$C$4:$BD$128,125,FALSE)</f>
        <v>1.045229126278699</v>
      </c>
      <c r="H27" s="16">
        <f t="shared" ca="1" si="3"/>
        <v>0.65487236263000481</v>
      </c>
      <c r="I27" s="16"/>
    </row>
    <row r="28" spans="2:9" x14ac:dyDescent="0.25">
      <c r="B28" s="51">
        <f t="shared" si="4"/>
        <v>42826</v>
      </c>
      <c r="C28" s="13">
        <f>SUMIFS(Data!$C:$C,Data!$A:$A,$B28,Data!$B:$B,0)</f>
        <v>16956521.739130434</v>
      </c>
      <c r="D28" s="13">
        <f>SUMIFS(Data!$E:$E,Data!$A:$A,$B28,Data!$F:$F,end_date)</f>
        <v>4750080</v>
      </c>
      <c r="E28" s="16">
        <f t="shared" si="2"/>
        <v>0.28013292307692311</v>
      </c>
      <c r="F28" s="1">
        <f t="shared" si="1"/>
        <v>32</v>
      </c>
      <c r="G28" s="18">
        <f ca="1">HLOOKUP($F28,EM_Tri_Exp!$C$4:$BD$128,125,FALSE)</f>
        <v>1.051175092136857</v>
      </c>
      <c r="H28" s="16">
        <f t="shared" ca="1" si="3"/>
        <v>0.70553124877404827</v>
      </c>
      <c r="I28" s="16"/>
    </row>
    <row r="29" spans="2:9" x14ac:dyDescent="0.25">
      <c r="B29" s="51">
        <f t="shared" si="4"/>
        <v>42856</v>
      </c>
      <c r="C29" s="13">
        <f>SUMIFS(Data!$C:$C,Data!$A:$A,$B29,Data!$B:$B,0)</f>
        <v>17903726.708074536</v>
      </c>
      <c r="D29" s="13">
        <f>SUMIFS(Data!$E:$E,Data!$A:$A,$B29,Data!$F:$F,end_date)</f>
        <v>4486400</v>
      </c>
      <c r="E29" s="16">
        <f t="shared" si="2"/>
        <v>0.25058470078057238</v>
      </c>
      <c r="F29" s="1">
        <f t="shared" si="1"/>
        <v>31</v>
      </c>
      <c r="G29" s="18">
        <f ca="1">HLOOKUP($F29,EM_Tri_Exp!$C$4:$BD$128,125,FALSE)</f>
        <v>1.0574039729559686</v>
      </c>
      <c r="H29" s="16">
        <f t="shared" ca="1" si="3"/>
        <v>0.73503074183264017</v>
      </c>
      <c r="I29" s="16"/>
    </row>
    <row r="30" spans="2:9" x14ac:dyDescent="0.25">
      <c r="B30" s="51">
        <f t="shared" si="4"/>
        <v>42887</v>
      </c>
      <c r="C30" s="13">
        <f>SUMIFS(Data!$C:$C,Data!$A:$A,$B30,Data!$B:$B,0)</f>
        <v>19076086.956521738</v>
      </c>
      <c r="D30" s="13">
        <f>SUMIFS(Data!$E:$E,Data!$A:$A,$B30,Data!$F:$F,end_date)</f>
        <v>5515200</v>
      </c>
      <c r="E30" s="16">
        <f t="shared" si="2"/>
        <v>0.28911589743589744</v>
      </c>
      <c r="F30" s="1">
        <f t="shared" si="1"/>
        <v>30</v>
      </c>
      <c r="G30" s="18">
        <f ca="1">HLOOKUP($F30,EM_Tri_Exp!$C$4:$BD$128,125,FALSE)</f>
        <v>1.0644336039268292</v>
      </c>
      <c r="H30" s="16">
        <f t="shared" ca="1" si="3"/>
        <v>0.69225532333976814</v>
      </c>
      <c r="I30" s="16"/>
    </row>
    <row r="31" spans="2:9" x14ac:dyDescent="0.25">
      <c r="B31" s="51">
        <f t="shared" si="4"/>
        <v>42917</v>
      </c>
      <c r="C31" s="13">
        <f>SUMIFS(Data!$C:$C,Data!$A:$A,$B31,Data!$B:$B,0)</f>
        <v>20217391.304347821</v>
      </c>
      <c r="D31" s="13">
        <f>SUMIFS(Data!$E:$E,Data!$A:$A,$B31,Data!$F:$F,end_date)</f>
        <v>5201600</v>
      </c>
      <c r="E31" s="16">
        <f t="shared" si="2"/>
        <v>0.25728344086021515</v>
      </c>
      <c r="F31" s="1">
        <f t="shared" si="1"/>
        <v>29</v>
      </c>
      <c r="G31" s="18">
        <f ca="1">HLOOKUP($F31,EM_Tri_Exp!$C$4:$BD$128,125,FALSE)</f>
        <v>1.0720227582597055</v>
      </c>
      <c r="H31" s="16">
        <f t="shared" ca="1" si="3"/>
        <v>0.72418629607448426</v>
      </c>
      <c r="I31" s="16"/>
    </row>
    <row r="32" spans="2:9" x14ac:dyDescent="0.25">
      <c r="B32" s="51">
        <f t="shared" si="4"/>
        <v>42948</v>
      </c>
      <c r="C32" s="13">
        <f>SUMIFS(Data!$C:$C,Data!$A:$A,$B32,Data!$B:$B,0)</f>
        <v>19545807.45341615</v>
      </c>
      <c r="D32" s="13">
        <f>SUMIFS(Data!$E:$E,Data!$A:$A,$B32,Data!$F:$F,end_date)</f>
        <v>5403840</v>
      </c>
      <c r="E32" s="16">
        <f t="shared" si="2"/>
        <v>0.27647054299900692</v>
      </c>
      <c r="F32" s="1">
        <f t="shared" si="1"/>
        <v>28</v>
      </c>
      <c r="G32" s="18">
        <f ca="1">HLOOKUP($F32,EM_Tri_Exp!$C$4:$BD$128,125,FALSE)</f>
        <v>1.0803975480309558</v>
      </c>
      <c r="H32" s="16">
        <f t="shared" ca="1" si="3"/>
        <v>0.70130190324108599</v>
      </c>
      <c r="I32" s="16"/>
    </row>
    <row r="33" spans="2:9" x14ac:dyDescent="0.25">
      <c r="B33" s="51">
        <f t="shared" si="4"/>
        <v>42979</v>
      </c>
      <c r="C33" s="13">
        <f>SUMIFS(Data!$C:$C,Data!$A:$A,$B33,Data!$B:$B,0)</f>
        <v>18416149.068322986</v>
      </c>
      <c r="D33" s="13">
        <f>SUMIFS(Data!$E:$E,Data!$A:$A,$B33,Data!$F:$F,end_date)</f>
        <v>5433600</v>
      </c>
      <c r="E33" s="16">
        <f t="shared" si="2"/>
        <v>0.2950453962900505</v>
      </c>
      <c r="F33" s="1">
        <f t="shared" si="1"/>
        <v>27</v>
      </c>
      <c r="G33" s="18">
        <f ca="1">HLOOKUP($F33,EM_Tri_Exp!$C$4:$BD$128,125,FALSE)</f>
        <v>1.089598609065854</v>
      </c>
      <c r="H33" s="16">
        <f t="shared" ca="1" si="3"/>
        <v>0.67851894659107725</v>
      </c>
      <c r="I33" s="16"/>
    </row>
    <row r="34" spans="2:9" x14ac:dyDescent="0.25">
      <c r="B34" s="51">
        <f t="shared" si="4"/>
        <v>43009</v>
      </c>
      <c r="C34" s="13">
        <f>SUMIFS(Data!$C:$C,Data!$A:$A,$B34,Data!$B:$B,0)</f>
        <v>18268633.540372673</v>
      </c>
      <c r="D34" s="13">
        <f>SUMIFS(Data!$E:$E,Data!$A:$A,$B34,Data!$F:$F,end_date)</f>
        <v>3728800</v>
      </c>
      <c r="E34" s="16">
        <f t="shared" si="2"/>
        <v>0.20410940926476834</v>
      </c>
      <c r="F34" s="1">
        <f t="shared" si="1"/>
        <v>26</v>
      </c>
      <c r="G34" s="18">
        <f ca="1">HLOOKUP($F34,EM_Tri_Exp!$C$4:$BD$128,125,FALSE)</f>
        <v>1.0998791553153588</v>
      </c>
      <c r="H34" s="16">
        <f t="shared" ca="1" si="3"/>
        <v>0.77550431534594977</v>
      </c>
      <c r="I34" s="16"/>
    </row>
    <row r="35" spans="2:9" x14ac:dyDescent="0.25">
      <c r="B35" s="51">
        <f t="shared" si="4"/>
        <v>43040</v>
      </c>
      <c r="C35" s="13">
        <f>SUMIFS(Data!$C:$C,Data!$A:$A,$B35,Data!$B:$B,0)</f>
        <v>17193322.981366459</v>
      </c>
      <c r="D35" s="13">
        <f>SUMIFS(Data!$E:$E,Data!$A:$A,$B35,Data!$F:$F,end_date)</f>
        <v>4800000</v>
      </c>
      <c r="E35" s="16">
        <f t="shared" si="2"/>
        <v>0.27917814405057578</v>
      </c>
      <c r="F35" s="1">
        <f t="shared" si="1"/>
        <v>25</v>
      </c>
      <c r="G35" s="18">
        <f ca="1">HLOOKUP($F35,EM_Tri_Exp!$C$4:$BD$128,125,FALSE)</f>
        <v>1.1114612859214066</v>
      </c>
      <c r="H35" s="16">
        <f t="shared" ca="1" si="3"/>
        <v>0.68970430101239533</v>
      </c>
      <c r="I35" s="16"/>
    </row>
    <row r="36" spans="2:9" x14ac:dyDescent="0.25">
      <c r="B36" s="51">
        <f t="shared" si="4"/>
        <v>43070</v>
      </c>
      <c r="C36" s="13">
        <f>SUMIFS(Data!$C:$C,Data!$A:$A,$B36,Data!$B:$B,0)</f>
        <v>17100155.279503107</v>
      </c>
      <c r="D36" s="13">
        <f>SUMIFS(Data!$E:$E,Data!$A:$A,$B36,Data!$F:$F,end_date)</f>
        <v>5067264</v>
      </c>
      <c r="E36" s="16">
        <f t="shared" si="2"/>
        <v>0.29632853720771846</v>
      </c>
      <c r="F36" s="1">
        <f t="shared" si="1"/>
        <v>24</v>
      </c>
      <c r="G36" s="18">
        <f ca="1">HLOOKUP($F36,EM_Tri_Exp!$C$4:$BD$128,125,FALSE)</f>
        <v>1.1292625035449917</v>
      </c>
      <c r="H36" s="16">
        <f t="shared" ca="1" si="3"/>
        <v>0.66536729420098661</v>
      </c>
      <c r="I36" s="16"/>
    </row>
    <row r="37" spans="2:9" x14ac:dyDescent="0.25">
      <c r="B37" s="51">
        <f t="shared" si="4"/>
        <v>43101</v>
      </c>
      <c r="C37" s="13">
        <f>SUMIFS(Data!$C:$C,Data!$A:$A,$B37,Data!$B:$B,0)</f>
        <v>17052173.91304348</v>
      </c>
      <c r="D37" s="13">
        <f>SUMIFS(Data!$E:$E,Data!$A:$A,$B37,Data!$F:$F,end_date)</f>
        <v>4948992</v>
      </c>
      <c r="E37" s="16">
        <f t="shared" si="2"/>
        <v>0.29022645588985208</v>
      </c>
      <c r="F37" s="1">
        <f t="shared" si="1"/>
        <v>23</v>
      </c>
      <c r="G37" s="18">
        <f ca="1">HLOOKUP($F37,EM_Tri_Exp!$C$4:$BD$128,125,FALSE)</f>
        <v>1.1595988912987238</v>
      </c>
      <c r="H37" s="16">
        <f t="shared" ca="1" si="3"/>
        <v>0.66345372352456955</v>
      </c>
      <c r="I37" s="16"/>
    </row>
    <row r="38" spans="2:9" x14ac:dyDescent="0.25">
      <c r="B38" s="51">
        <f t="shared" si="4"/>
        <v>43132</v>
      </c>
      <c r="C38" s="13">
        <f>SUMIFS(Data!$C:$C,Data!$A:$A,$B38,Data!$B:$B,0)</f>
        <v>17117391.304347828</v>
      </c>
      <c r="D38" s="13">
        <f>SUMIFS(Data!$E:$E,Data!$A:$A,$B38,Data!$F:$F,end_date)</f>
        <v>4959360</v>
      </c>
      <c r="E38" s="16">
        <f t="shared" si="2"/>
        <v>0.28972639065278127</v>
      </c>
      <c r="F38" s="1">
        <f t="shared" si="1"/>
        <v>22</v>
      </c>
      <c r="G38" s="18">
        <f ca="1">HLOOKUP($F38,EM_Tri_Exp!$C$4:$BD$128,125,FALSE)</f>
        <v>1.1850525622644299</v>
      </c>
      <c r="H38" s="16">
        <f t="shared" ca="1" si="3"/>
        <v>0.65665899840129638</v>
      </c>
      <c r="I38" s="16"/>
    </row>
    <row r="39" spans="2:9" x14ac:dyDescent="0.25">
      <c r="B39" s="51">
        <f t="shared" si="4"/>
        <v>43160</v>
      </c>
      <c r="C39" s="13">
        <f>SUMIFS(Data!$C:$C,Data!$A:$A,$B39,Data!$B:$B,0)</f>
        <v>19834782.608695649</v>
      </c>
      <c r="D39" s="13">
        <f>SUMIFS(Data!$E:$E,Data!$A:$A,$B39,Data!$F:$F,end_date)</f>
        <v>4046400</v>
      </c>
      <c r="E39" s="16">
        <f t="shared" si="2"/>
        <v>0.20400526085050419</v>
      </c>
      <c r="F39" s="1">
        <f t="shared" si="1"/>
        <v>21</v>
      </c>
      <c r="G39" s="18">
        <f ca="1">HLOOKUP($F39,EM_Tri_Exp!$C$4:$BD$128,125,FALSE)</f>
        <v>1.2118402990105663</v>
      </c>
      <c r="H39" s="16">
        <f t="shared" ca="1" si="3"/>
        <v>0.75277820369119641</v>
      </c>
      <c r="I39" s="16"/>
    </row>
    <row r="40" spans="2:9" x14ac:dyDescent="0.25">
      <c r="B40" s="51">
        <f t="shared" si="4"/>
        <v>43191</v>
      </c>
      <c r="C40" s="13">
        <f>SUMIFS(Data!$C:$C,Data!$A:$A,$B40,Data!$B:$B,0)</f>
        <v>18991304.347826086</v>
      </c>
      <c r="D40" s="13">
        <f>SUMIFS(Data!$E:$E,Data!$A:$A,$B40,Data!$F:$F,end_date)</f>
        <v>3970560</v>
      </c>
      <c r="E40" s="16">
        <f t="shared" si="2"/>
        <v>0.20907252747252747</v>
      </c>
      <c r="F40" s="1">
        <f t="shared" si="1"/>
        <v>20</v>
      </c>
      <c r="G40" s="18">
        <f ca="1">HLOOKUP($F40,EM_Tri_Exp!$C$4:$BD$128,125,FALSE)</f>
        <v>1.2411007519824167</v>
      </c>
      <c r="H40" s="16">
        <f t="shared" ca="1" si="3"/>
        <v>0.74051992893498175</v>
      </c>
      <c r="I40" s="16"/>
    </row>
    <row r="41" spans="2:9" x14ac:dyDescent="0.25">
      <c r="B41" s="51">
        <f t="shared" si="4"/>
        <v>43221</v>
      </c>
      <c r="C41" s="13">
        <f>SUMIFS(Data!$C:$C,Data!$A:$A,$B41,Data!$B:$B,0)</f>
        <v>20052173.913043484</v>
      </c>
      <c r="D41" s="13">
        <f>SUMIFS(Data!$E:$E,Data!$A:$A,$B41,Data!$F:$F,end_date)</f>
        <v>3564800</v>
      </c>
      <c r="E41" s="16">
        <f t="shared" si="2"/>
        <v>0.17777623590633126</v>
      </c>
      <c r="F41" s="1">
        <f t="shared" si="1"/>
        <v>19</v>
      </c>
      <c r="G41" s="18">
        <f ca="1">HLOOKUP($F41,EM_Tri_Exp!$C$4:$BD$128,125,FALSE)</f>
        <v>1.2728830820316199</v>
      </c>
      <c r="H41" s="16">
        <f t="shared" ca="1" si="3"/>
        <v>0.77371163692756872</v>
      </c>
      <c r="I41" s="16"/>
    </row>
    <row r="42" spans="2:9" x14ac:dyDescent="0.25">
      <c r="B42" s="51">
        <f t="shared" si="4"/>
        <v>43252</v>
      </c>
      <c r="C42" s="13">
        <f>SUMIFS(Data!$C:$C,Data!$A:$A,$B42,Data!$B:$B,0)</f>
        <v>21365217.391304348</v>
      </c>
      <c r="D42" s="13">
        <f>SUMIFS(Data!$E:$E,Data!$A:$A,$B42,Data!$F:$F,end_date)</f>
        <v>3656000</v>
      </c>
      <c r="E42" s="16">
        <f t="shared" si="2"/>
        <v>0.17111925111925111</v>
      </c>
      <c r="F42" s="1">
        <f t="shared" si="1"/>
        <v>18</v>
      </c>
      <c r="G42" s="18">
        <f ca="1">HLOOKUP($F42,EM_Tri_Exp!$C$4:$BD$128,125,FALSE)</f>
        <v>1.3087964413893129</v>
      </c>
      <c r="H42" s="16">
        <f t="shared" ca="1" si="3"/>
        <v>0.77603973308191998</v>
      </c>
      <c r="I42" s="16"/>
    </row>
    <row r="43" spans="2:9" x14ac:dyDescent="0.25">
      <c r="B43" s="51">
        <f t="shared" si="4"/>
        <v>43282</v>
      </c>
      <c r="C43" s="13">
        <f>SUMIFS(Data!$C:$C,Data!$A:$A,$B43,Data!$B:$B,0)</f>
        <v>22643478.260869563</v>
      </c>
      <c r="D43" s="13">
        <f>SUMIFS(Data!$E:$E,Data!$A:$A,$B43,Data!$F:$F,end_date)</f>
        <v>0</v>
      </c>
      <c r="E43" s="16">
        <f t="shared" si="2"/>
        <v>0</v>
      </c>
      <c r="F43" s="1">
        <f t="shared" si="1"/>
        <v>17</v>
      </c>
      <c r="G43" s="19" t="str">
        <f ca="1">HLOOKUP($F43,EM_Tri_Exp!$C$4:$BD$128,125,FALSE)</f>
        <v xml:space="preserve">N/A </v>
      </c>
      <c r="H43" s="65" t="str">
        <f t="shared" ca="1" si="3"/>
        <v>N/A</v>
      </c>
      <c r="I43" s="16"/>
    </row>
    <row r="44" spans="2:9" x14ac:dyDescent="0.25">
      <c r="B44" s="51">
        <f t="shared" si="4"/>
        <v>43313</v>
      </c>
      <c r="C44" s="13">
        <f>SUMIFS(Data!$C:$C,Data!$A:$A,$B44,Data!$B:$B,0)</f>
        <v>21891304.34782609</v>
      </c>
      <c r="D44" s="13">
        <f>SUMIFS(Data!$E:$E,Data!$A:$A,$B44,Data!$F:$F,end_date)</f>
        <v>0</v>
      </c>
      <c r="E44" s="16">
        <f t="shared" si="2"/>
        <v>0</v>
      </c>
      <c r="F44" s="1">
        <f t="shared" si="1"/>
        <v>16</v>
      </c>
      <c r="G44" s="19" t="str">
        <f ca="1">HLOOKUP($F44,EM_Tri_Exp!$C$4:$BD$128,125,FALSE)</f>
        <v xml:space="preserve">N/A </v>
      </c>
      <c r="H44" s="65" t="str">
        <f t="shared" ca="1" si="3"/>
        <v>N/A</v>
      </c>
      <c r="I44" s="16"/>
    </row>
    <row r="45" spans="2:9" x14ac:dyDescent="0.25">
      <c r="B45" s="51">
        <f t="shared" si="4"/>
        <v>43344</v>
      </c>
      <c r="C45" s="13">
        <f>SUMIFS(Data!$C:$C,Data!$A:$A,$B45,Data!$B:$B,0)</f>
        <v>20626086.956521746</v>
      </c>
      <c r="D45" s="13">
        <f>SUMIFS(Data!$E:$E,Data!$A:$A,$B45,Data!$F:$F,end_date)</f>
        <v>0</v>
      </c>
      <c r="E45" s="16">
        <f t="shared" si="2"/>
        <v>0</v>
      </c>
      <c r="F45" s="1">
        <f t="shared" si="1"/>
        <v>15</v>
      </c>
      <c r="G45" s="19" t="str">
        <f ca="1">HLOOKUP($F45,EM_Tri_Exp!$C$4:$BD$128,125,FALSE)</f>
        <v xml:space="preserve">N/A </v>
      </c>
      <c r="H45" s="65" t="str">
        <f t="shared" ca="1" si="3"/>
        <v>N/A</v>
      </c>
      <c r="I45" s="16"/>
    </row>
    <row r="46" spans="2:9" x14ac:dyDescent="0.25">
      <c r="B46" s="51">
        <f t="shared" si="4"/>
        <v>43374</v>
      </c>
      <c r="C46" s="13">
        <f>SUMIFS(Data!$C:$C,Data!$A:$A,$B46,Data!$B:$B,0)</f>
        <v>20460869.565217394</v>
      </c>
      <c r="D46" s="13">
        <f>SUMIFS(Data!$E:$E,Data!$A:$A,$B46,Data!$F:$F,end_date)</f>
        <v>0</v>
      </c>
      <c r="E46" s="16">
        <f t="shared" si="2"/>
        <v>0</v>
      </c>
      <c r="F46" s="1">
        <f t="shared" si="1"/>
        <v>14</v>
      </c>
      <c r="G46" s="19" t="str">
        <f ca="1">HLOOKUP($F46,EM_Tri_Exp!$C$4:$BD$128,125,FALSE)</f>
        <v xml:space="preserve">N/A </v>
      </c>
      <c r="H46" s="65" t="str">
        <f t="shared" ca="1" si="3"/>
        <v>N/A</v>
      </c>
      <c r="I46" s="16"/>
    </row>
    <row r="47" spans="2:9" x14ac:dyDescent="0.25">
      <c r="B47" s="51">
        <f t="shared" si="4"/>
        <v>43405</v>
      </c>
      <c r="C47" s="13">
        <f>SUMIFS(Data!$C:$C,Data!$A:$A,$B47,Data!$B:$B,0)</f>
        <v>19256521.739130437</v>
      </c>
      <c r="D47" s="13">
        <f>SUMIFS(Data!$E:$E,Data!$A:$A,$B47,Data!$F:$F,end_date)</f>
        <v>0</v>
      </c>
      <c r="E47" s="16">
        <f t="shared" si="2"/>
        <v>0</v>
      </c>
      <c r="F47" s="1">
        <f t="shared" si="1"/>
        <v>13</v>
      </c>
      <c r="G47" s="19" t="str">
        <f ca="1">HLOOKUP($F47,EM_Tri_Exp!$C$4:$BD$128,125,FALSE)</f>
        <v xml:space="preserve">N/A </v>
      </c>
      <c r="H47" s="65" t="str">
        <f t="shared" ca="1" si="3"/>
        <v>N/A</v>
      </c>
      <c r="I47" s="16"/>
    </row>
    <row r="48" spans="2:9" x14ac:dyDescent="0.25">
      <c r="B48" s="51">
        <f t="shared" si="4"/>
        <v>43435</v>
      </c>
      <c r="C48" s="13">
        <f>SUMIFS(Data!$C:$C,Data!$A:$A,$B48,Data!$B:$B,0)</f>
        <v>19152173.91304348</v>
      </c>
      <c r="D48" s="13">
        <f>SUMIFS(Data!$E:$E,Data!$A:$A,$B48,Data!$F:$F,end_date)</f>
        <v>0</v>
      </c>
      <c r="E48" s="16">
        <f t="shared" si="2"/>
        <v>0</v>
      </c>
      <c r="F48" s="1">
        <f t="shared" si="1"/>
        <v>12</v>
      </c>
      <c r="G48" s="19" t="str">
        <f ca="1">HLOOKUP($F48,EM_Tri_Exp!$C$4:$BD$128,125,FALSE)</f>
        <v xml:space="preserve">N/A </v>
      </c>
      <c r="H48" s="65" t="str">
        <f t="shared" ca="1" si="3"/>
        <v>N/A</v>
      </c>
      <c r="I48" s="16"/>
    </row>
    <row r="49" spans="2:9" x14ac:dyDescent="0.25">
      <c r="B49" s="51">
        <f t="shared" si="4"/>
        <v>43466</v>
      </c>
      <c r="C49" s="13">
        <f>SUMIFS(Data!$C:$C,Data!$A:$A,$B49,Data!$B:$B,0)</f>
        <v>19610000</v>
      </c>
      <c r="D49" s="13">
        <f>SUMIFS(Data!$E:$E,Data!$A:$A,$B49,Data!$F:$F,end_date)</f>
        <v>0</v>
      </c>
      <c r="E49" s="16">
        <f t="shared" si="2"/>
        <v>0</v>
      </c>
      <c r="F49" s="1">
        <f t="shared" si="1"/>
        <v>11</v>
      </c>
      <c r="G49" s="19" t="str">
        <f ca="1">HLOOKUP($F49,EM_Tri_Exp!$C$4:$BD$128,125,FALSE)</f>
        <v xml:space="preserve">N/A </v>
      </c>
      <c r="H49" s="65" t="str">
        <f t="shared" ca="1" si="3"/>
        <v>N/A</v>
      </c>
      <c r="I49" s="16"/>
    </row>
    <row r="50" spans="2:9" x14ac:dyDescent="0.25">
      <c r="B50" s="51">
        <f t="shared" si="4"/>
        <v>43497</v>
      </c>
      <c r="C50" s="13">
        <f>SUMIFS(Data!$C:$C,Data!$A:$A,$B50,Data!$B:$B,0)</f>
        <v>19685000</v>
      </c>
      <c r="D50" s="13">
        <f>SUMIFS(Data!$E:$E,Data!$A:$A,$B50,Data!$F:$F,end_date)</f>
        <v>0</v>
      </c>
      <c r="E50" s="16">
        <f t="shared" si="2"/>
        <v>0</v>
      </c>
      <c r="F50" s="1">
        <f t="shared" si="1"/>
        <v>10</v>
      </c>
      <c r="G50" s="19" t="str">
        <f ca="1">HLOOKUP($F50,EM_Tri_Exp!$C$4:$BD$128,125,FALSE)</f>
        <v xml:space="preserve">N/A </v>
      </c>
      <c r="H50" s="65" t="str">
        <f t="shared" ca="1" si="3"/>
        <v>N/A</v>
      </c>
      <c r="I50" s="16"/>
    </row>
    <row r="51" spans="2:9" x14ac:dyDescent="0.25">
      <c r="B51" s="51">
        <f t="shared" si="4"/>
        <v>43525</v>
      </c>
      <c r="C51" s="13">
        <f>SUMIFS(Data!$C:$C,Data!$A:$A,$B51,Data!$B:$B,0)</f>
        <v>22809999.999999996</v>
      </c>
      <c r="D51" s="13">
        <f>SUMIFS(Data!$E:$E,Data!$A:$A,$B51,Data!$F:$F,end_date)</f>
        <v>0</v>
      </c>
      <c r="E51" s="16">
        <f t="shared" si="2"/>
        <v>0</v>
      </c>
      <c r="F51" s="1">
        <f t="shared" si="1"/>
        <v>9</v>
      </c>
      <c r="G51" s="19" t="str">
        <f ca="1">HLOOKUP($F51,EM_Tri_Exp!$C$4:$BD$128,125,FALSE)</f>
        <v xml:space="preserve">N/A </v>
      </c>
      <c r="H51" s="65" t="str">
        <f t="shared" ca="1" si="3"/>
        <v>N/A</v>
      </c>
      <c r="I51" s="16"/>
    </row>
    <row r="52" spans="2:9" x14ac:dyDescent="0.25">
      <c r="B52" s="51">
        <f t="shared" si="4"/>
        <v>43556</v>
      </c>
      <c r="C52" s="13">
        <f>SUMIFS(Data!$C:$C,Data!$A:$A,$B52,Data!$B:$B,0)</f>
        <v>21839999.999999996</v>
      </c>
      <c r="D52" s="13">
        <f>SUMIFS(Data!$E:$E,Data!$A:$A,$B52,Data!$F:$F,end_date)</f>
        <v>0</v>
      </c>
      <c r="E52" s="16">
        <f t="shared" si="2"/>
        <v>0</v>
      </c>
      <c r="F52" s="1">
        <f t="shared" si="1"/>
        <v>8</v>
      </c>
      <c r="G52" s="19" t="str">
        <f ca="1">HLOOKUP($F52,EM_Tri_Exp!$C$4:$BD$128,125,FALSE)</f>
        <v xml:space="preserve">N/A </v>
      </c>
      <c r="H52" s="65" t="str">
        <f t="shared" ca="1" si="3"/>
        <v>N/A</v>
      </c>
      <c r="I52" s="16"/>
    </row>
    <row r="53" spans="2:9" x14ac:dyDescent="0.25">
      <c r="B53" s="51">
        <f t="shared" si="4"/>
        <v>43586</v>
      </c>
      <c r="C53" s="13">
        <f>SUMIFS(Data!$C:$C,Data!$A:$A,$B53,Data!$B:$B,0)</f>
        <v>23060000.000000004</v>
      </c>
      <c r="D53" s="13">
        <f>SUMIFS(Data!$E:$E,Data!$A:$A,$B53,Data!$F:$F,end_date)</f>
        <v>0</v>
      </c>
      <c r="E53" s="16">
        <f t="shared" si="2"/>
        <v>0</v>
      </c>
      <c r="F53" s="1">
        <f t="shared" si="1"/>
        <v>7</v>
      </c>
      <c r="G53" s="19" t="str">
        <f ca="1">HLOOKUP($F53,EM_Tri_Exp!$C$4:$BD$128,125,FALSE)</f>
        <v xml:space="preserve">N/A </v>
      </c>
      <c r="H53" s="65" t="str">
        <f t="shared" ca="1" si="3"/>
        <v>N/A</v>
      </c>
      <c r="I53" s="16"/>
    </row>
    <row r="54" spans="2:9" x14ac:dyDescent="0.25">
      <c r="B54" s="51">
        <f t="shared" si="4"/>
        <v>43617</v>
      </c>
      <c r="C54" s="13">
        <f>SUMIFS(Data!$C:$C,Data!$A:$A,$B54,Data!$B:$B,0)</f>
        <v>24570000</v>
      </c>
      <c r="D54" s="13">
        <f>SUMIFS(Data!$E:$E,Data!$A:$A,$B54,Data!$F:$F,end_date)</f>
        <v>0</v>
      </c>
      <c r="E54" s="16">
        <f t="shared" si="2"/>
        <v>0</v>
      </c>
      <c r="F54" s="1">
        <f t="shared" si="1"/>
        <v>6</v>
      </c>
      <c r="G54" s="19" t="str">
        <f ca="1">HLOOKUP($F54,EM_Tri_Exp!$C$4:$BD$128,125,FALSE)</f>
        <v xml:space="preserve">N/A </v>
      </c>
      <c r="H54" s="65" t="str">
        <f t="shared" ca="1" si="3"/>
        <v>N/A</v>
      </c>
      <c r="I54" s="16"/>
    </row>
    <row r="55" spans="2:9" x14ac:dyDescent="0.25">
      <c r="B55" s="51">
        <f t="shared" si="4"/>
        <v>43647</v>
      </c>
      <c r="C55" s="13">
        <f>SUMIFS(Data!$C:$C,Data!$A:$A,$B55,Data!$B:$B,0)</f>
        <v>26039999.999999996</v>
      </c>
      <c r="D55" s="13">
        <f>SUMIFS(Data!$E:$E,Data!$A:$A,$B55,Data!$F:$F,end_date)</f>
        <v>0</v>
      </c>
      <c r="E55" s="16">
        <f t="shared" si="2"/>
        <v>0</v>
      </c>
      <c r="F55" s="1">
        <f t="shared" si="1"/>
        <v>5</v>
      </c>
      <c r="G55" s="19" t="str">
        <f ca="1">HLOOKUP($F55,EM_Tri_Exp!$C$4:$BD$128,125,FALSE)</f>
        <v xml:space="preserve">N/A </v>
      </c>
      <c r="H55" s="65" t="str">
        <f t="shared" ca="1" si="3"/>
        <v>N/A</v>
      </c>
      <c r="I55" s="16"/>
    </row>
    <row r="56" spans="2:9" x14ac:dyDescent="0.25">
      <c r="B56" s="51">
        <f t="shared" si="4"/>
        <v>43678</v>
      </c>
      <c r="C56" s="13">
        <f>SUMIFS(Data!$C:$C,Data!$A:$A,$B56,Data!$B:$B,0)</f>
        <v>25175000</v>
      </c>
      <c r="D56" s="13">
        <f>SUMIFS(Data!$E:$E,Data!$A:$A,$B56,Data!$F:$F,end_date)</f>
        <v>0</v>
      </c>
      <c r="E56" s="16">
        <f t="shared" si="2"/>
        <v>0</v>
      </c>
      <c r="F56" s="1">
        <f t="shared" si="1"/>
        <v>4</v>
      </c>
      <c r="G56" s="19" t="str">
        <f ca="1">HLOOKUP($F56,EM_Tri_Exp!$C$4:$BD$128,125,FALSE)</f>
        <v xml:space="preserve">N/A </v>
      </c>
      <c r="H56" s="65" t="str">
        <f t="shared" ca="1" si="3"/>
        <v>N/A</v>
      </c>
      <c r="I56" s="16"/>
    </row>
    <row r="57" spans="2:9" x14ac:dyDescent="0.25">
      <c r="B57" s="51">
        <f t="shared" si="4"/>
        <v>43709</v>
      </c>
      <c r="C57" s="13">
        <f>SUMIFS(Data!$C:$C,Data!$A:$A,$B57,Data!$B:$B,0)</f>
        <v>23720000.000000004</v>
      </c>
      <c r="D57" s="13">
        <f>SUMIFS(Data!$E:$E,Data!$A:$A,$B57,Data!$F:$F,end_date)</f>
        <v>0</v>
      </c>
      <c r="E57" s="16">
        <f t="shared" si="2"/>
        <v>0</v>
      </c>
      <c r="F57" s="1">
        <f t="shared" si="1"/>
        <v>3</v>
      </c>
      <c r="G57" s="19" t="str">
        <f ca="1">HLOOKUP($F57,EM_Tri_Exp!$C$4:$BD$128,125,FALSE)</f>
        <v xml:space="preserve">N/A </v>
      </c>
      <c r="H57" s="65" t="str">
        <f t="shared" ca="1" si="3"/>
        <v>N/A</v>
      </c>
      <c r="I57" s="16"/>
    </row>
    <row r="58" spans="2:9" x14ac:dyDescent="0.25">
      <c r="B58" s="51">
        <f t="shared" si="4"/>
        <v>43739</v>
      </c>
      <c r="C58" s="13">
        <f>SUMIFS(Data!$C:$C,Data!$A:$A,$B58,Data!$B:$B,0)</f>
        <v>23530000.000000004</v>
      </c>
      <c r="D58" s="13">
        <f>SUMIFS(Data!$E:$E,Data!$A:$A,$B58,Data!$F:$F,end_date)</f>
        <v>0</v>
      </c>
      <c r="E58" s="16">
        <f t="shared" si="2"/>
        <v>0</v>
      </c>
      <c r="F58" s="1">
        <f t="shared" si="1"/>
        <v>2</v>
      </c>
      <c r="G58" s="19" t="str">
        <f ca="1">HLOOKUP($F58,EM_Tri_Exp!$C$4:$BD$128,125,FALSE)</f>
        <v xml:space="preserve">N/A </v>
      </c>
      <c r="H58" s="65" t="str">
        <f t="shared" ca="1" si="3"/>
        <v>N/A</v>
      </c>
      <c r="I58" s="16"/>
    </row>
    <row r="59" spans="2:9" x14ac:dyDescent="0.25">
      <c r="B59" s="51">
        <f t="shared" si="4"/>
        <v>43770</v>
      </c>
      <c r="C59" s="13">
        <f>SUMIFS(Data!$C:$C,Data!$A:$A,$B59,Data!$B:$B,0)</f>
        <v>22145000</v>
      </c>
      <c r="D59" s="13">
        <f>SUMIFS(Data!$E:$E,Data!$A:$A,$B59,Data!$F:$F,end_date)</f>
        <v>0</v>
      </c>
      <c r="E59" s="16">
        <f t="shared" si="2"/>
        <v>0</v>
      </c>
      <c r="F59" s="1">
        <f t="shared" si="1"/>
        <v>1</v>
      </c>
      <c r="G59" s="19" t="str">
        <f ca="1">HLOOKUP($F59,EM_Tri_Exp!$C$4:$BD$128,125,FALSE)</f>
        <v xml:space="preserve">N/A </v>
      </c>
      <c r="H59" s="65" t="str">
        <f t="shared" ca="1" si="3"/>
        <v>N/A</v>
      </c>
      <c r="I59" s="16"/>
    </row>
    <row r="60" spans="2:9" x14ac:dyDescent="0.25">
      <c r="B60" s="51">
        <f t="shared" si="4"/>
        <v>43800</v>
      </c>
      <c r="C60" s="13">
        <f>SUMIFS(Data!$C:$C,Data!$A:$A,$B60,Data!$B:$B,0)</f>
        <v>22025000</v>
      </c>
      <c r="D60" s="13">
        <f>SUMIFS(Data!$E:$E,Data!$A:$A,$B60,Data!$F:$F,end_date)</f>
        <v>0</v>
      </c>
      <c r="E60" s="16">
        <f t="shared" si="2"/>
        <v>0</v>
      </c>
      <c r="F60" s="1">
        <f t="shared" si="1"/>
        <v>0</v>
      </c>
      <c r="G60" s="19" t="str">
        <f ca="1">HLOOKUP($F60,EM_Tri_Exp!$C$4:$BD$128,125,FALSE)</f>
        <v xml:space="preserve">N/A </v>
      </c>
      <c r="H60" s="65" t="str">
        <f t="shared" ca="1" si="3"/>
        <v>N/A</v>
      </c>
      <c r="I60" s="16"/>
    </row>
    <row r="62" spans="2:9" x14ac:dyDescent="0.25">
      <c r="B62" s="50" t="s">
        <v>9</v>
      </c>
      <c r="C62" s="14">
        <f>SUM(C7:C61)</f>
        <v>1010613092.7570455</v>
      </c>
      <c r="D62" s="14">
        <f>SUM(D7:D61)</f>
        <v>195538944</v>
      </c>
      <c r="E62" s="16">
        <f t="shared" ref="E62" si="5">D62/C62</f>
        <v>0.19348546481478066</v>
      </c>
      <c r="H62" s="65" t="s">
        <v>10</v>
      </c>
    </row>
    <row r="64" spans="2:9" x14ac:dyDescent="0.25">
      <c r="B64" s="50" t="s">
        <v>52</v>
      </c>
    </row>
    <row r="65" spans="2:3" x14ac:dyDescent="0.25">
      <c r="B65" s="20" t="s">
        <v>53</v>
      </c>
      <c r="C65" s="1" t="str">
        <f>"  Summarized data as of "&amp;TEXT(EOMONTH(end_date,0),"m/d/yy")&amp;"."</f>
        <v xml:space="preserve">  Summarized data as of 12/31/19.</v>
      </c>
    </row>
    <row r="66" spans="2:3" x14ac:dyDescent="0.25">
      <c r="B66" s="71">
        <v>-4</v>
      </c>
      <c r="C66" s="1" t="str">
        <f>"  (3) / (2)."</f>
        <v xml:space="preserve">  (3) / (2).</v>
      </c>
    </row>
    <row r="67" spans="2:3" x14ac:dyDescent="0.25">
      <c r="B67" s="71">
        <v>-6</v>
      </c>
      <c r="C67" s="70" t="s">
        <v>55</v>
      </c>
    </row>
    <row r="68" spans="2:3" x14ac:dyDescent="0.25">
      <c r="B68" s="71">
        <v>-7</v>
      </c>
      <c r="C68" s="1" t="str">
        <f>"  100.0% - (4) x (6)."</f>
        <v xml:space="preserve">  100.0% - (4) x (6).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P230"/>
  <sheetViews>
    <sheetView zoomScale="70" zoomScaleNormal="70" workbookViewId="0"/>
  </sheetViews>
  <sheetFormatPr defaultColWidth="9.140625" defaultRowHeight="15" x14ac:dyDescent="0.25"/>
  <cols>
    <col min="1" max="1" width="11.140625" style="1" bestFit="1" customWidth="1"/>
    <col min="2" max="2" width="14.85546875" style="1" bestFit="1" customWidth="1"/>
    <col min="3" max="3" width="15.7109375" style="1" bestFit="1" customWidth="1"/>
    <col min="4" max="4" width="12.42578125" style="1" bestFit="1" customWidth="1"/>
    <col min="5" max="13" width="13.140625" style="1" bestFit="1" customWidth="1"/>
    <col min="14" max="32" width="13.5703125" style="1" bestFit="1" customWidth="1"/>
    <col min="33" max="33" width="13.140625" style="1" bestFit="1" customWidth="1"/>
    <col min="34" max="35" width="13.5703125" style="1" bestFit="1" customWidth="1"/>
    <col min="36" max="36" width="13.140625" style="1" bestFit="1" customWidth="1"/>
    <col min="37" max="37" width="13.5703125" style="1" bestFit="1" customWidth="1"/>
    <col min="38" max="39" width="13.140625" style="1" bestFit="1" customWidth="1"/>
    <col min="40" max="41" width="13.5703125" style="1" bestFit="1" customWidth="1"/>
    <col min="42" max="42" width="13.140625" style="1" bestFit="1" customWidth="1"/>
    <col min="43" max="44" width="13.5703125" style="1" bestFit="1" customWidth="1"/>
    <col min="45" max="56" width="13.140625" style="1" bestFit="1" customWidth="1"/>
    <col min="57" max="16384" width="9.140625" style="1"/>
  </cols>
  <sheetData>
    <row r="2" spans="2:68" ht="15.75" thickBot="1" x14ac:dyDescent="0.3">
      <c r="B2" s="35" t="s">
        <v>25</v>
      </c>
    </row>
    <row r="3" spans="2:68" x14ac:dyDescent="0.25">
      <c r="B3" s="26"/>
      <c r="C3" s="34" t="s">
        <v>27</v>
      </c>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8"/>
    </row>
    <row r="4" spans="2:68" x14ac:dyDescent="0.25">
      <c r="B4" s="33" t="s">
        <v>2</v>
      </c>
      <c r="C4" s="29">
        <v>0</v>
      </c>
      <c r="D4" s="29">
        <f>C4+1</f>
        <v>1</v>
      </c>
      <c r="E4" s="29">
        <f t="shared" ref="E4:BD4" si="0">D4+1</f>
        <v>2</v>
      </c>
      <c r="F4" s="29">
        <f t="shared" si="0"/>
        <v>3</v>
      </c>
      <c r="G4" s="29">
        <f t="shared" si="0"/>
        <v>4</v>
      </c>
      <c r="H4" s="29">
        <f t="shared" si="0"/>
        <v>5</v>
      </c>
      <c r="I4" s="29">
        <f t="shared" si="0"/>
        <v>6</v>
      </c>
      <c r="J4" s="29">
        <f t="shared" si="0"/>
        <v>7</v>
      </c>
      <c r="K4" s="29">
        <f t="shared" si="0"/>
        <v>8</v>
      </c>
      <c r="L4" s="29">
        <f t="shared" si="0"/>
        <v>9</v>
      </c>
      <c r="M4" s="29">
        <f t="shared" si="0"/>
        <v>10</v>
      </c>
      <c r="N4" s="29">
        <f t="shared" si="0"/>
        <v>11</v>
      </c>
      <c r="O4" s="29">
        <f t="shared" si="0"/>
        <v>12</v>
      </c>
      <c r="P4" s="29">
        <f t="shared" si="0"/>
        <v>13</v>
      </c>
      <c r="Q4" s="29">
        <f t="shared" si="0"/>
        <v>14</v>
      </c>
      <c r="R4" s="29">
        <f t="shared" si="0"/>
        <v>15</v>
      </c>
      <c r="S4" s="29">
        <f t="shared" si="0"/>
        <v>16</v>
      </c>
      <c r="T4" s="29">
        <f t="shared" si="0"/>
        <v>17</v>
      </c>
      <c r="U4" s="29">
        <f t="shared" si="0"/>
        <v>18</v>
      </c>
      <c r="V4" s="29">
        <f t="shared" si="0"/>
        <v>19</v>
      </c>
      <c r="W4" s="29">
        <f t="shared" si="0"/>
        <v>20</v>
      </c>
      <c r="X4" s="29">
        <f t="shared" si="0"/>
        <v>21</v>
      </c>
      <c r="Y4" s="29">
        <f t="shared" si="0"/>
        <v>22</v>
      </c>
      <c r="Z4" s="29">
        <f t="shared" si="0"/>
        <v>23</v>
      </c>
      <c r="AA4" s="29">
        <f t="shared" si="0"/>
        <v>24</v>
      </c>
      <c r="AB4" s="29">
        <f t="shared" si="0"/>
        <v>25</v>
      </c>
      <c r="AC4" s="29">
        <f t="shared" si="0"/>
        <v>26</v>
      </c>
      <c r="AD4" s="29">
        <f t="shared" si="0"/>
        <v>27</v>
      </c>
      <c r="AE4" s="29">
        <f t="shared" si="0"/>
        <v>28</v>
      </c>
      <c r="AF4" s="29">
        <f t="shared" si="0"/>
        <v>29</v>
      </c>
      <c r="AG4" s="29">
        <f t="shared" si="0"/>
        <v>30</v>
      </c>
      <c r="AH4" s="29">
        <f t="shared" si="0"/>
        <v>31</v>
      </c>
      <c r="AI4" s="29">
        <f t="shared" si="0"/>
        <v>32</v>
      </c>
      <c r="AJ4" s="29">
        <f t="shared" si="0"/>
        <v>33</v>
      </c>
      <c r="AK4" s="29">
        <f t="shared" si="0"/>
        <v>34</v>
      </c>
      <c r="AL4" s="29">
        <f t="shared" si="0"/>
        <v>35</v>
      </c>
      <c r="AM4" s="29">
        <f t="shared" si="0"/>
        <v>36</v>
      </c>
      <c r="AN4" s="29">
        <f t="shared" si="0"/>
        <v>37</v>
      </c>
      <c r="AO4" s="29">
        <f t="shared" si="0"/>
        <v>38</v>
      </c>
      <c r="AP4" s="29">
        <f t="shared" si="0"/>
        <v>39</v>
      </c>
      <c r="AQ4" s="29">
        <f t="shared" si="0"/>
        <v>40</v>
      </c>
      <c r="AR4" s="29">
        <f t="shared" si="0"/>
        <v>41</v>
      </c>
      <c r="AS4" s="29">
        <f t="shared" si="0"/>
        <v>42</v>
      </c>
      <c r="AT4" s="29">
        <f t="shared" si="0"/>
        <v>43</v>
      </c>
      <c r="AU4" s="29">
        <f t="shared" si="0"/>
        <v>44</v>
      </c>
      <c r="AV4" s="29">
        <f t="shared" si="0"/>
        <v>45</v>
      </c>
      <c r="AW4" s="29">
        <f t="shared" si="0"/>
        <v>46</v>
      </c>
      <c r="AX4" s="29">
        <f t="shared" si="0"/>
        <v>47</v>
      </c>
      <c r="AY4" s="29">
        <f t="shared" si="0"/>
        <v>48</v>
      </c>
      <c r="AZ4" s="29">
        <f t="shared" si="0"/>
        <v>49</v>
      </c>
      <c r="BA4" s="29">
        <f t="shared" si="0"/>
        <v>50</v>
      </c>
      <c r="BB4" s="29">
        <f t="shared" si="0"/>
        <v>51</v>
      </c>
      <c r="BC4" s="29">
        <f t="shared" si="0"/>
        <v>52</v>
      </c>
      <c r="BD4" s="30">
        <f t="shared" si="0"/>
        <v>53</v>
      </c>
    </row>
    <row r="5" spans="2:68" x14ac:dyDescent="0.25">
      <c r="B5" s="31">
        <f>start_date</f>
        <v>42186</v>
      </c>
      <c r="C5" s="22">
        <f>IF(EDATE($B5,C$4)&gt;end_date,"",SUMIFS(Data!$D:$D,Data!$A:$A,$B5,Data!$B:$B,C$4))</f>
        <v>462048.37442479172</v>
      </c>
      <c r="D5" s="22">
        <f>IF(EDATE($B5,D$4)&gt;end_date,"",SUMIFS(Data!$D:$D,Data!$A:$A,$B5,Data!$B:$B,D$4))</f>
        <v>1044922.4736521343</v>
      </c>
      <c r="E5" s="22">
        <f>IF(EDATE($B5,E$4)&gt;end_date,"",SUMIFS(Data!$D:$D,Data!$A:$A,$B5,Data!$B:$B,E$4))</f>
        <v>1564841.2244185722</v>
      </c>
      <c r="F5" s="22">
        <f>IF(EDATE($B5,F$4)&gt;end_date,"",SUMIFS(Data!$D:$D,Data!$A:$A,$B5,Data!$B:$B,F$4))</f>
        <v>1947553.8727375688</v>
      </c>
      <c r="G5" s="22">
        <f>IF(EDATE($B5,G$4)&gt;end_date,"",SUMIFS(Data!$D:$D,Data!$A:$A,$B5,Data!$B:$B,G$4))</f>
        <v>2384320.9787743199</v>
      </c>
      <c r="H5" s="22">
        <f>IF(EDATE($B5,H$4)&gt;end_date,"",SUMIFS(Data!$D:$D,Data!$A:$A,$B5,Data!$B:$B,H$4))</f>
        <v>2757451.7666915371</v>
      </c>
      <c r="I5" s="22">
        <f>IF(EDATE($B5,I$4)&gt;end_date,"",SUMIFS(Data!$D:$D,Data!$A:$A,$B5,Data!$B:$B,I$4))</f>
        <v>2988268.2048180974</v>
      </c>
      <c r="J5" s="22">
        <f>IF(EDATE($B5,J$4)&gt;end_date,"",SUMIFS(Data!$D:$D,Data!$A:$A,$B5,Data!$B:$B,J$4))</f>
        <v>3400412.0903965756</v>
      </c>
      <c r="K5" s="22">
        <f>IF(EDATE($B5,K$4)&gt;end_date,"",SUMIFS(Data!$D:$D,Data!$A:$A,$B5,Data!$B:$B,K$4))</f>
        <v>3478190.1811087276</v>
      </c>
      <c r="L5" s="22">
        <f>IF(EDATE($B5,L$4)&gt;end_date,"",SUMIFS(Data!$D:$D,Data!$A:$A,$B5,Data!$B:$B,L$4))</f>
        <v>3824961.6090059364</v>
      </c>
      <c r="M5" s="22">
        <f>IF(EDATE($B5,M$4)&gt;end_date,"",SUMIFS(Data!$D:$D,Data!$A:$A,$B5,Data!$B:$B,M$4))</f>
        <v>4039652.4030057555</v>
      </c>
      <c r="N5" s="22">
        <f>IF(EDATE($B5,N$4)&gt;end_date,"",SUMIFS(Data!$D:$D,Data!$A:$A,$B5,Data!$B:$B,N$4))</f>
        <v>4892346.136276505</v>
      </c>
      <c r="O5" s="22">
        <f>IF(EDATE($B5,O$4)&gt;end_date,"",SUMIFS(Data!$D:$D,Data!$A:$A,$B5,Data!$B:$B,O$4))</f>
        <v>5101238.7298421115</v>
      </c>
      <c r="P5" s="22">
        <f>IF(EDATE($B5,P$4)&gt;end_date,"",SUMIFS(Data!$D:$D,Data!$A:$A,$B5,Data!$B:$B,P$4))</f>
        <v>5428708.9766866863</v>
      </c>
      <c r="Q5" s="22">
        <f>IF(EDATE($B5,Q$4)&gt;end_date,"",SUMIFS(Data!$D:$D,Data!$A:$A,$B5,Data!$B:$B,Q$4))</f>
        <v>5959872.4531534314</v>
      </c>
      <c r="R5" s="22">
        <f>IF(EDATE($B5,R$4)&gt;end_date,"",SUMIFS(Data!$D:$D,Data!$A:$A,$B5,Data!$B:$B,R$4))</f>
        <v>6032198.4074903745</v>
      </c>
      <c r="S5" s="22">
        <f>IF(EDATE($B5,S$4)&gt;end_date,"",SUMIFS(Data!$D:$D,Data!$A:$A,$B5,Data!$B:$B,S$4))</f>
        <v>6370587.1987707298</v>
      </c>
      <c r="T5" s="22">
        <f>IF(EDATE($B5,T$4)&gt;end_date,"",SUMIFS(Data!$D:$D,Data!$A:$A,$B5,Data!$B:$B,T$4))</f>
        <v>6490601.6666619489</v>
      </c>
      <c r="U5" s="22">
        <f>IF(EDATE($B5,U$4)&gt;end_date,"",SUMIFS(Data!$D:$D,Data!$A:$A,$B5,Data!$B:$B,U$4))</f>
        <v>6609441.1277157115</v>
      </c>
      <c r="V5" s="22">
        <f>IF(EDATE($B5,V$4)&gt;end_date,"",SUMIFS(Data!$D:$D,Data!$A:$A,$B5,Data!$B:$B,V$4))</f>
        <v>6717832.5379813882</v>
      </c>
      <c r="W5" s="22">
        <f>IF(EDATE($B5,W$4)&gt;end_date,"",SUMIFS(Data!$D:$D,Data!$A:$A,$B5,Data!$B:$B,W$4))</f>
        <v>6744890</v>
      </c>
      <c r="X5" s="22">
        <f>IF(EDATE($B5,X$4)&gt;end_date,"",SUMIFS(Data!$D:$D,Data!$A:$A,$B5,Data!$B:$B,X$4))</f>
        <v>6838690</v>
      </c>
      <c r="Y5" s="22">
        <f>IF(EDATE($B5,Y$4)&gt;end_date,"",SUMIFS(Data!$D:$D,Data!$A:$A,$B5,Data!$B:$B,Y$4))</f>
        <v>6934500</v>
      </c>
      <c r="Z5" s="22">
        <f>IF(EDATE($B5,Z$4)&gt;end_date,"",SUMIFS(Data!$D:$D,Data!$A:$A,$B5,Data!$B:$B,Z$4))</f>
        <v>7579410.1341098025</v>
      </c>
      <c r="AA5" s="22">
        <f>IF(EDATE($B5,AA$4)&gt;end_date,"",SUMIFS(Data!$D:$D,Data!$A:$A,$B5,Data!$B:$B,AA$4))</f>
        <v>7613885.5390620008</v>
      </c>
      <c r="AB5" s="22">
        <f>IF(EDATE($B5,AB$4)&gt;end_date,"",SUMIFS(Data!$D:$D,Data!$A:$A,$B5,Data!$B:$B,AB$4))</f>
        <v>7618300</v>
      </c>
      <c r="AC5" s="22">
        <f>IF(EDATE($B5,AC$4)&gt;end_date,"",SUMIFS(Data!$D:$D,Data!$A:$A,$B5,Data!$B:$B,AC$4))</f>
        <v>8082788.912468005</v>
      </c>
      <c r="AD5" s="22">
        <f>IF(EDATE($B5,AD$4)&gt;end_date,"",SUMIFS(Data!$D:$D,Data!$A:$A,$B5,Data!$B:$B,AD$4))</f>
        <v>8148750</v>
      </c>
      <c r="AE5" s="22">
        <f>IF(EDATE($B5,AE$4)&gt;end_date,"",SUMIFS(Data!$D:$D,Data!$A:$A,$B5,Data!$B:$B,AE$4))</f>
        <v>8334235.6997116748</v>
      </c>
      <c r="AF5" s="22">
        <f>IF(EDATE($B5,AF$4)&gt;end_date,"",SUMIFS(Data!$D:$D,Data!$A:$A,$B5,Data!$B:$B,AF$4))</f>
        <v>8334920</v>
      </c>
      <c r="AG5" s="22">
        <f>IF(EDATE($B5,AG$4)&gt;end_date,"",SUMIFS(Data!$D:$D,Data!$A:$A,$B5,Data!$B:$B,AG$4))</f>
        <v>8371400</v>
      </c>
      <c r="AH5" s="22">
        <f>IF(EDATE($B5,AH$4)&gt;end_date,"",SUMIFS(Data!$D:$D,Data!$A:$A,$B5,Data!$B:$B,AH$4))</f>
        <v>8403320</v>
      </c>
      <c r="AI5" s="22">
        <f>IF(EDATE($B5,AI$4)&gt;end_date,"",SUMIFS(Data!$D:$D,Data!$A:$A,$B5,Data!$B:$B,AI$4))</f>
        <v>8442080</v>
      </c>
      <c r="AJ5" s="22">
        <f>IF(EDATE($B5,AJ$4)&gt;end_date,"",SUMIFS(Data!$D:$D,Data!$A:$A,$B5,Data!$B:$B,AJ$4))</f>
        <v>8472480</v>
      </c>
      <c r="AK5" s="22">
        <f>IF(EDATE($B5,AK$4)&gt;end_date,"",SUMIFS(Data!$D:$D,Data!$A:$A,$B5,Data!$B:$B,AK$4))</f>
        <v>8504400</v>
      </c>
      <c r="AL5" s="22">
        <f>IF(EDATE($B5,AL$4)&gt;end_date,"",SUMIFS(Data!$D:$D,Data!$A:$A,$B5,Data!$B:$B,AL$4))</f>
        <v>8853820.4223460071</v>
      </c>
      <c r="AM5" s="22">
        <f>IF(EDATE($B5,AM$4)&gt;end_date,"",SUMIFS(Data!$D:$D,Data!$A:$A,$B5,Data!$B:$B,AM$4))</f>
        <v>8904090</v>
      </c>
      <c r="AN5" s="22">
        <f>IF(EDATE($B5,AN$4)&gt;end_date,"",SUMIFS(Data!$D:$D,Data!$A:$A,$B5,Data!$B:$B,AN$4))</f>
        <v>8927790</v>
      </c>
      <c r="AO5" s="22">
        <f>IF(EDATE($B5,AO$4)&gt;end_date,"",SUMIFS(Data!$D:$D,Data!$A:$A,$B5,Data!$B:$B,AO$4))</f>
        <v>9189840.1104826052</v>
      </c>
      <c r="AP5" s="22">
        <f>IF(EDATE($B5,AP$4)&gt;end_date,"",SUMIFS(Data!$D:$D,Data!$A:$A,$B5,Data!$B:$B,AP$4))</f>
        <v>9208080</v>
      </c>
      <c r="AQ5" s="22">
        <f>IF(EDATE($B5,AQ$4)&gt;end_date,"",SUMIFS(Data!$D:$D,Data!$A:$A,$B5,Data!$B:$B,AQ$4))</f>
        <v>9255955</v>
      </c>
      <c r="AR5" s="22">
        <f>IF(EDATE($B5,AR$4)&gt;end_date,"",SUMIFS(Data!$D:$D,Data!$A:$A,$B5,Data!$B:$B,AR$4))</f>
        <v>9268180</v>
      </c>
      <c r="AS5" s="22">
        <f>IF(EDATE($B5,AS$4)&gt;end_date,"",SUMIFS(Data!$D:$D,Data!$A:$A,$B5,Data!$B:$B,AS$4))</f>
        <v>9281220</v>
      </c>
      <c r="AT5" s="22">
        <f>IF(EDATE($B5,AT$4)&gt;end_date,"",SUMIFS(Data!$D:$D,Data!$A:$A,$B5,Data!$B:$B,AT$4))</f>
        <v>9291815</v>
      </c>
      <c r="AU5" s="22">
        <f>IF(EDATE($B5,AU$4)&gt;end_date,"",SUMIFS(Data!$D:$D,Data!$A:$A,$B5,Data!$B:$B,AU$4))</f>
        <v>9304040</v>
      </c>
      <c r="AV5" s="22">
        <f>IF(EDATE($B5,AV$4)&gt;end_date,"",SUMIFS(Data!$D:$D,Data!$A:$A,$B5,Data!$B:$B,AV$4))</f>
        <v>9315450</v>
      </c>
      <c r="AW5" s="22">
        <f>IF(EDATE($B5,AW$4)&gt;end_date,"",SUMIFS(Data!$D:$D,Data!$A:$A,$B5,Data!$B:$B,AW$4))</f>
        <v>9326860</v>
      </c>
      <c r="AX5" s="22">
        <f>IF(EDATE($B5,AX$4)&gt;end_date,"",SUMIFS(Data!$D:$D,Data!$A:$A,$B5,Data!$B:$B,AX$4))</f>
        <v>9337455</v>
      </c>
      <c r="AY5" s="22">
        <f>IF(EDATE($B5,AY$4)&gt;end_date,"",SUMIFS(Data!$D:$D,Data!$A:$A,$B5,Data!$B:$B,AY$4))</f>
        <v>9348865</v>
      </c>
      <c r="AZ5" s="22">
        <f>IF(EDATE($B5,AZ$4)&gt;end_date,"",SUMIFS(Data!$D:$D,Data!$A:$A,$B5,Data!$B:$B,AZ$4))</f>
        <v>9357015</v>
      </c>
      <c r="BA5" s="22">
        <f>IF(EDATE($B5,BA$4)&gt;end_date,"",SUMIFS(Data!$D:$D,Data!$A:$A,$B5,Data!$B:$B,BA$4))</f>
        <v>9363535</v>
      </c>
      <c r="BB5" s="22">
        <f>IF(EDATE($B5,BB$4)&gt;end_date,"",SUMIFS(Data!$D:$D,Data!$A:$A,$B5,Data!$B:$B,BB$4))</f>
        <v>9369240</v>
      </c>
      <c r="BC5" s="22">
        <f>IF(EDATE($B5,BC$4)&gt;end_date,"",SUMIFS(Data!$D:$D,Data!$A:$A,$B5,Data!$B:$B,BC$4))</f>
        <v>9374945</v>
      </c>
      <c r="BD5" s="23">
        <f>IF(EDATE($B5,BD$4)&gt;end_date,"",SUMIFS(Data!$D:$D,Data!$A:$A,$B5,Data!$B:$B,BD$4))</f>
        <v>9379020</v>
      </c>
      <c r="BE5" s="16"/>
      <c r="BF5" s="16"/>
      <c r="BG5" s="16"/>
      <c r="BH5" s="16"/>
      <c r="BI5" s="16"/>
      <c r="BJ5" s="16"/>
      <c r="BK5" s="16"/>
      <c r="BL5" s="16"/>
      <c r="BM5" s="16"/>
      <c r="BN5" s="16"/>
      <c r="BO5" s="16"/>
      <c r="BP5" s="16"/>
    </row>
    <row r="6" spans="2:68" x14ac:dyDescent="0.25">
      <c r="B6" s="31">
        <f>EDATE(B5,1)</f>
        <v>42217</v>
      </c>
      <c r="C6" s="22">
        <f>IF(EDATE($B6,C$4)&gt;end_date,"",SUMIFS(Data!$D:$D,Data!$A:$A,$B6,Data!$B:$B,C$4))</f>
        <v>467922.24959880405</v>
      </c>
      <c r="D6" s="22">
        <f>IF(EDATE($B6,D$4)&gt;end_date,"",SUMIFS(Data!$D:$D,Data!$A:$A,$B6,Data!$B:$B,D$4))</f>
        <v>1111199.8118628578</v>
      </c>
      <c r="E6" s="22">
        <f>IF(EDATE($B6,E$4)&gt;end_date,"",SUMIFS(Data!$D:$D,Data!$A:$A,$B6,Data!$B:$B,E$4))</f>
        <v>1574139.410998615</v>
      </c>
      <c r="F6" s="22">
        <f>IF(EDATE($B6,F$4)&gt;end_date,"",SUMIFS(Data!$D:$D,Data!$A:$A,$B6,Data!$B:$B,F$4))</f>
        <v>2040530.2431480314</v>
      </c>
      <c r="G6" s="22">
        <f>IF(EDATE($B6,G$4)&gt;end_date,"",SUMIFS(Data!$D:$D,Data!$A:$A,$B6,Data!$B:$B,G$4))</f>
        <v>2450947.8978880392</v>
      </c>
      <c r="H6" s="22">
        <f>IF(EDATE($B6,H$4)&gt;end_date,"",SUMIFS(Data!$D:$D,Data!$A:$A,$B6,Data!$B:$B,H$4))</f>
        <v>2723343.249806575</v>
      </c>
      <c r="I6" s="22">
        <f>IF(EDATE($B6,I$4)&gt;end_date,"",SUMIFS(Data!$D:$D,Data!$A:$A,$B6,Data!$B:$B,I$4))</f>
        <v>3151969.9366799258</v>
      </c>
      <c r="J6" s="22">
        <f>IF(EDATE($B6,J$4)&gt;end_date,"",SUMIFS(Data!$D:$D,Data!$A:$A,$B6,Data!$B:$B,J$4))</f>
        <v>3272689.5765444362</v>
      </c>
      <c r="K6" s="22">
        <f>IF(EDATE($B6,K$4)&gt;end_date,"",SUMIFS(Data!$D:$D,Data!$A:$A,$B6,Data!$B:$B,K$4))</f>
        <v>3633822.7507603513</v>
      </c>
      <c r="L6" s="22">
        <f>IF(EDATE($B6,L$4)&gt;end_date,"",SUMIFS(Data!$D:$D,Data!$A:$A,$B6,Data!$B:$B,L$4))</f>
        <v>3856573.4928132179</v>
      </c>
      <c r="M6" s="22">
        <f>IF(EDATE($B6,M$4)&gt;end_date,"",SUMIFS(Data!$D:$D,Data!$A:$A,$B6,Data!$B:$B,M$4))</f>
        <v>4679929.8995516878</v>
      </c>
      <c r="N6" s="22">
        <f>IF(EDATE($B6,N$4)&gt;end_date,"",SUMIFS(Data!$D:$D,Data!$A:$A,$B6,Data!$B:$B,N$4))</f>
        <v>4913155.1204786375</v>
      </c>
      <c r="O6" s="22">
        <f>IF(EDATE($B6,O$4)&gt;end_date,"",SUMIFS(Data!$D:$D,Data!$A:$A,$B6,Data!$B:$B,O$4))</f>
        <v>5294628.638883248</v>
      </c>
      <c r="P6" s="22">
        <f>IF(EDATE($B6,P$4)&gt;end_date,"",SUMIFS(Data!$D:$D,Data!$A:$A,$B6,Data!$B:$B,P$4))</f>
        <v>5838444.4239894152</v>
      </c>
      <c r="Q6" s="22">
        <f>IF(EDATE($B6,Q$4)&gt;end_date,"",SUMIFS(Data!$D:$D,Data!$A:$A,$B6,Data!$B:$B,Q$4))</f>
        <v>5927812.5384444669</v>
      </c>
      <c r="R6" s="22">
        <f>IF(EDATE($B6,R$4)&gt;end_date,"",SUMIFS(Data!$D:$D,Data!$A:$A,$B6,Data!$B:$B,R$4))</f>
        <v>6273981.2635189574</v>
      </c>
      <c r="S6" s="22">
        <f>IF(EDATE($B6,S$4)&gt;end_date,"",SUMIFS(Data!$D:$D,Data!$A:$A,$B6,Data!$B:$B,S$4))</f>
        <v>6406106.2273438126</v>
      </c>
      <c r="T6" s="22">
        <f>IF(EDATE($B6,T$4)&gt;end_date,"",SUMIFS(Data!$D:$D,Data!$A:$A,$B6,Data!$B:$B,T$4))</f>
        <v>6537650.9074536087</v>
      </c>
      <c r="U6" s="22">
        <f>IF(EDATE($B6,U$4)&gt;end_date,"",SUMIFS(Data!$D:$D,Data!$A:$A,$B6,Data!$B:$B,U$4))</f>
        <v>6656082.7641474176</v>
      </c>
      <c r="V6" s="22">
        <f>IF(EDATE($B6,V$4)&gt;end_date,"",SUMIFS(Data!$D:$D,Data!$A:$A,$B6,Data!$B:$B,V$4))</f>
        <v>6691960</v>
      </c>
      <c r="W6" s="22">
        <f>IF(EDATE($B6,W$4)&gt;end_date,"",SUMIFS(Data!$D:$D,Data!$A:$A,$B6,Data!$B:$B,W$4))</f>
        <v>6796480</v>
      </c>
      <c r="X6" s="22">
        <f>IF(EDATE($B6,X$4)&gt;end_date,"",SUMIFS(Data!$D:$D,Data!$A:$A,$B6,Data!$B:$B,X$4))</f>
        <v>6898990</v>
      </c>
      <c r="Y6" s="22">
        <f>IF(EDATE($B6,Y$4)&gt;end_date,"",SUMIFS(Data!$D:$D,Data!$A:$A,$B6,Data!$B:$B,Y$4))</f>
        <v>7544748.1975208856</v>
      </c>
      <c r="Z6" s="22">
        <f>IF(EDATE($B6,Z$4)&gt;end_date,"",SUMIFS(Data!$D:$D,Data!$A:$A,$B6,Data!$B:$B,Z$4))</f>
        <v>7591687.6220384957</v>
      </c>
      <c r="AA6" s="22">
        <f>IF(EDATE($B6,AA$4)&gt;end_date,"",SUMIFS(Data!$D:$D,Data!$A:$A,$B6,Data!$B:$B,AA$4))</f>
        <v>7614750</v>
      </c>
      <c r="AB6" s="22">
        <f>IF(EDATE($B6,AB$4)&gt;end_date,"",SUMIFS(Data!$D:$D,Data!$A:$A,$B6,Data!$B:$B,AB$4))</f>
        <v>8085034.33952027</v>
      </c>
      <c r="AC6" s="22">
        <f>IF(EDATE($B6,AC$4)&gt;end_date,"",SUMIFS(Data!$D:$D,Data!$A:$A,$B6,Data!$B:$B,AC$4))</f>
        <v>8156250</v>
      </c>
      <c r="AD6" s="22">
        <f>IF(EDATE($B6,AD$4)&gt;end_date,"",SUMIFS(Data!$D:$D,Data!$A:$A,$B6,Data!$B:$B,AD$4))</f>
        <v>8348739.3156023622</v>
      </c>
      <c r="AE6" s="22">
        <f>IF(EDATE($B6,AE$4)&gt;end_date,"",SUMIFS(Data!$D:$D,Data!$A:$A,$B6,Data!$B:$B,AE$4))</f>
        <v>8353160</v>
      </c>
      <c r="AF6" s="22">
        <f>IF(EDATE($B6,AF$4)&gt;end_date,"",SUMIFS(Data!$D:$D,Data!$A:$A,$B6,Data!$B:$B,AF$4))</f>
        <v>8394200</v>
      </c>
      <c r="AG6" s="22">
        <f>IF(EDATE($B6,AG$4)&gt;end_date,"",SUMIFS(Data!$D:$D,Data!$A:$A,$B6,Data!$B:$B,AG$4))</f>
        <v>8430680</v>
      </c>
      <c r="AH6" s="22">
        <f>IF(EDATE($B6,AH$4)&gt;end_date,"",SUMIFS(Data!$D:$D,Data!$A:$A,$B6,Data!$B:$B,AH$4))</f>
        <v>8472480</v>
      </c>
      <c r="AI6" s="22">
        <f>IF(EDATE($B6,AI$4)&gt;end_date,"",SUMIFS(Data!$D:$D,Data!$A:$A,$B6,Data!$B:$B,AI$4))</f>
        <v>8505920</v>
      </c>
      <c r="AJ6" s="22">
        <f>IF(EDATE($B6,AJ$4)&gt;end_date,"",SUMIFS(Data!$D:$D,Data!$A:$A,$B6,Data!$B:$B,AJ$4))</f>
        <v>8540120</v>
      </c>
      <c r="AK6" s="22">
        <f>IF(EDATE($B6,AK$4)&gt;end_date,"",SUMIFS(Data!$D:$D,Data!$A:$A,$B6,Data!$B:$B,AK$4))</f>
        <v>8897182.8554029111</v>
      </c>
      <c r="AL6" s="22">
        <f>IF(EDATE($B6,AL$4)&gt;end_date,"",SUMIFS(Data!$D:$D,Data!$A:$A,$B6,Data!$B:$B,AL$4))</f>
        <v>8952280</v>
      </c>
      <c r="AM6" s="22">
        <f>IF(EDATE($B6,AM$4)&gt;end_date,"",SUMIFS(Data!$D:$D,Data!$A:$A,$B6,Data!$B:$B,AM$4))</f>
        <v>8981510</v>
      </c>
      <c r="AN6" s="22">
        <f>IF(EDATE($B6,AN$4)&gt;end_date,"",SUMIFS(Data!$D:$D,Data!$A:$A,$B6,Data!$B:$B,AN$4))</f>
        <v>9245841.0790972207</v>
      </c>
      <c r="AO6" s="22">
        <f>IF(EDATE($B6,AO$4)&gt;end_date,"",SUMIFS(Data!$D:$D,Data!$A:$A,$B6,Data!$B:$B,AO$4))</f>
        <v>9268168</v>
      </c>
      <c r="AP6" s="22">
        <f>IF(EDATE($B6,AP$4)&gt;end_date,"",SUMIFS(Data!$D:$D,Data!$A:$A,$B6,Data!$B:$B,AP$4))</f>
        <v>9317080</v>
      </c>
      <c r="AQ6" s="22">
        <f>IF(EDATE($B6,AQ$4)&gt;end_date,"",SUMIFS(Data!$D:$D,Data!$A:$A,$B6,Data!$B:$B,AQ$4))</f>
        <v>9329305</v>
      </c>
      <c r="AR6" s="22">
        <f>IF(EDATE($B6,AR$4)&gt;end_date,"",SUMIFS(Data!$D:$D,Data!$A:$A,$B6,Data!$B:$B,AR$4))</f>
        <v>9343160</v>
      </c>
      <c r="AS6" s="22">
        <f>IF(EDATE($B6,AS$4)&gt;end_date,"",SUMIFS(Data!$D:$D,Data!$A:$A,$B6,Data!$B:$B,AS$4))</f>
        <v>9355385</v>
      </c>
      <c r="AT6" s="22">
        <f>IF(EDATE($B6,AT$4)&gt;end_date,"",SUMIFS(Data!$D:$D,Data!$A:$A,$B6,Data!$B:$B,AT$4))</f>
        <v>9370055</v>
      </c>
      <c r="AU6" s="22">
        <f>IF(EDATE($B6,AU$4)&gt;end_date,"",SUMIFS(Data!$D:$D,Data!$A:$A,$B6,Data!$B:$B,AU$4))</f>
        <v>9382280</v>
      </c>
      <c r="AV6" s="22">
        <f>IF(EDATE($B6,AV$4)&gt;end_date,"",SUMIFS(Data!$D:$D,Data!$A:$A,$B6,Data!$B:$B,AV$4))</f>
        <v>9395320</v>
      </c>
      <c r="AW6" s="22">
        <f>IF(EDATE($B6,AW$4)&gt;end_date,"",SUMIFS(Data!$D:$D,Data!$A:$A,$B6,Data!$B:$B,AW$4))</f>
        <v>9407545</v>
      </c>
      <c r="AX6" s="22">
        <f>IF(EDATE($B6,AX$4)&gt;end_date,"",SUMIFS(Data!$D:$D,Data!$A:$A,$B6,Data!$B:$B,AX$4))</f>
        <v>9422215</v>
      </c>
      <c r="AY6" s="22">
        <f>IF(EDATE($B6,AY$4)&gt;end_date,"",SUMIFS(Data!$D:$D,Data!$A:$A,$B6,Data!$B:$B,AY$4))</f>
        <v>9431180</v>
      </c>
      <c r="AZ6" s="22">
        <f>IF(EDATE($B6,AZ$4)&gt;end_date,"",SUMIFS(Data!$D:$D,Data!$A:$A,$B6,Data!$B:$B,AZ$4))</f>
        <v>9440145</v>
      </c>
      <c r="BA6" s="22">
        <f>IF(EDATE($B6,BA$4)&gt;end_date,"",SUMIFS(Data!$D:$D,Data!$A:$A,$B6,Data!$B:$B,BA$4))</f>
        <v>9446665</v>
      </c>
      <c r="BB6" s="22">
        <f>IF(EDATE($B6,BB$4)&gt;end_date,"",SUMIFS(Data!$D:$D,Data!$A:$A,$B6,Data!$B:$B,BB$4))</f>
        <v>9452370</v>
      </c>
      <c r="BC6" s="22">
        <f>IF(EDATE($B6,BC$4)&gt;end_date,"",SUMIFS(Data!$D:$D,Data!$A:$A,$B6,Data!$B:$B,BC$4))</f>
        <v>9458075</v>
      </c>
      <c r="BD6" s="23" t="str">
        <f>IF(EDATE($B6,BD$4)&gt;end_date,"",SUMIFS(Data!$D:$D,Data!$A:$A,$B6,Data!$B:$B,BD$4))</f>
        <v/>
      </c>
      <c r="BE6" s="16"/>
      <c r="BF6" s="16"/>
      <c r="BG6" s="16"/>
      <c r="BH6" s="16"/>
      <c r="BI6" s="16"/>
      <c r="BJ6" s="16"/>
      <c r="BK6" s="16"/>
      <c r="BL6" s="16"/>
      <c r="BM6" s="16"/>
      <c r="BN6" s="16"/>
      <c r="BO6" s="16"/>
      <c r="BP6" s="16"/>
    </row>
    <row r="7" spans="2:68" x14ac:dyDescent="0.25">
      <c r="B7" s="31">
        <f t="shared" ref="B7:B71" si="1">EDATE(B6,1)</f>
        <v>42248</v>
      </c>
      <c r="C7" s="22">
        <f>IF(EDATE($B7,C$4)&gt;end_date,"",SUMIFS(Data!$D:$D,Data!$A:$A,$B7,Data!$B:$B,C$4))</f>
        <v>439849.92552904785</v>
      </c>
      <c r="D7" s="22">
        <f>IF(EDATE($B7,D$4)&gt;end_date,"",SUMIFS(Data!$D:$D,Data!$A:$A,$B7,Data!$B:$B,D$4))</f>
        <v>990773.04306105268</v>
      </c>
      <c r="E7" s="22">
        <f>IF(EDATE($B7,E$4)&gt;end_date,"",SUMIFS(Data!$D:$D,Data!$A:$A,$B7,Data!$B:$B,E$4))</f>
        <v>1458201.627879503</v>
      </c>
      <c r="F7" s="22">
        <f>IF(EDATE($B7,F$4)&gt;end_date,"",SUMIFS(Data!$D:$D,Data!$A:$A,$B7,Data!$B:$B,F$4))</f>
        <v>1864474.9475096154</v>
      </c>
      <c r="G7" s="22">
        <f>IF(EDATE($B7,G$4)&gt;end_date,"",SUMIFS(Data!$D:$D,Data!$A:$A,$B7,Data!$B:$B,G$4))</f>
        <v>2158845.2068343372</v>
      </c>
      <c r="H7" s="22">
        <f>IF(EDATE($B7,H$4)&gt;end_date,"",SUMIFS(Data!$D:$D,Data!$A:$A,$B7,Data!$B:$B,H$4))</f>
        <v>2564437.8164040656</v>
      </c>
      <c r="I7" s="22">
        <f>IF(EDATE($B7,I$4)&gt;end_date,"",SUMIFS(Data!$D:$D,Data!$A:$A,$B7,Data!$B:$B,I$4))</f>
        <v>2704261.1690606889</v>
      </c>
      <c r="J7" s="22">
        <f>IF(EDATE($B7,J$4)&gt;end_date,"",SUMIFS(Data!$D:$D,Data!$A:$A,$B7,Data!$B:$B,J$4))</f>
        <v>3046207.289411067</v>
      </c>
      <c r="K7" s="22">
        <f>IF(EDATE($B7,K$4)&gt;end_date,"",SUMIFS(Data!$D:$D,Data!$A:$A,$B7,Data!$B:$B,K$4))</f>
        <v>3262921.1686385991</v>
      </c>
      <c r="L7" s="22">
        <f>IF(EDATE($B7,L$4)&gt;end_date,"",SUMIFS(Data!$D:$D,Data!$A:$A,$B7,Data!$B:$B,L$4))</f>
        <v>3977417.0702675837</v>
      </c>
      <c r="M7" s="22">
        <f>IF(EDATE($B7,M$4)&gt;end_date,"",SUMIFS(Data!$D:$D,Data!$A:$A,$B7,Data!$B:$B,M$4))</f>
        <v>4169287.4692983418</v>
      </c>
      <c r="N7" s="22">
        <f>IF(EDATE($B7,N$4)&gt;end_date,"",SUMIFS(Data!$D:$D,Data!$A:$A,$B7,Data!$B:$B,N$4))</f>
        <v>4511772.4729986554</v>
      </c>
      <c r="O7" s="22">
        <f>IF(EDATE($B7,O$4)&gt;end_date,"",SUMIFS(Data!$D:$D,Data!$A:$A,$B7,Data!$B:$B,O$4))</f>
        <v>5021444.9668967398</v>
      </c>
      <c r="P7" s="22">
        <f>IF(EDATE($B7,P$4)&gt;end_date,"",SUMIFS(Data!$D:$D,Data!$A:$A,$B7,Data!$B:$B,P$4))</f>
        <v>5124693.7584725171</v>
      </c>
      <c r="Q7" s="22">
        <f>IF(EDATE($B7,Q$4)&gt;end_date,"",SUMIFS(Data!$D:$D,Data!$A:$A,$B7,Data!$B:$B,Q$4))</f>
        <v>5442359.5411767764</v>
      </c>
      <c r="R7" s="22">
        <f>IF(EDATE($B7,R$4)&gt;end_date,"",SUMIFS(Data!$D:$D,Data!$A:$A,$B7,Data!$B:$B,R$4))</f>
        <v>5569263.3963369913</v>
      </c>
      <c r="S7" s="22">
        <f>IF(EDATE($B7,S$4)&gt;end_date,"",SUMIFS(Data!$D:$D,Data!$A:$A,$B7,Data!$B:$B,S$4))</f>
        <v>5696486.2511750022</v>
      </c>
      <c r="T7" s="22">
        <f>IF(EDATE($B7,T$4)&gt;end_date,"",SUMIFS(Data!$D:$D,Data!$A:$A,$B7,Data!$B:$B,T$4))</f>
        <v>5813300.1366552077</v>
      </c>
      <c r="U7" s="22">
        <f>IF(EDATE($B7,U$4)&gt;end_date,"",SUMIFS(Data!$D:$D,Data!$A:$A,$B7,Data!$B:$B,U$4))</f>
        <v>5852450</v>
      </c>
      <c r="V7" s="22">
        <f>IF(EDATE($B7,V$4)&gt;end_date,"",SUMIFS(Data!$D:$D,Data!$A:$A,$B7,Data!$B:$B,V$4))</f>
        <v>5950940</v>
      </c>
      <c r="W7" s="22">
        <f>IF(EDATE($B7,W$4)&gt;end_date,"",SUMIFS(Data!$D:$D,Data!$A:$A,$B7,Data!$B:$B,W$4))</f>
        <v>6046080</v>
      </c>
      <c r="X7" s="22">
        <f>IF(EDATE($B7,X$4)&gt;end_date,"",SUMIFS(Data!$D:$D,Data!$A:$A,$B7,Data!$B:$B,X$4))</f>
        <v>6617541.3937673615</v>
      </c>
      <c r="Y7" s="22">
        <f>IF(EDATE($B7,Y$4)&gt;end_date,"",SUMIFS(Data!$D:$D,Data!$A:$A,$B7,Data!$B:$B,Y$4))</f>
        <v>6656510.8596934406</v>
      </c>
      <c r="Z7" s="22">
        <f>IF(EDATE($B7,Z$4)&gt;end_date,"",SUMIFS(Data!$D:$D,Data!$A:$A,$B7,Data!$B:$B,Z$4))</f>
        <v>6685360</v>
      </c>
      <c r="AA7" s="22">
        <f>IF(EDATE($B7,AA$4)&gt;end_date,"",SUMIFS(Data!$D:$D,Data!$A:$A,$B7,Data!$B:$B,AA$4))</f>
        <v>7112015.950205666</v>
      </c>
      <c r="AB7" s="22">
        <f>IF(EDATE($B7,AB$4)&gt;end_date,"",SUMIFS(Data!$D:$D,Data!$A:$A,$B7,Data!$B:$B,AB$4))</f>
        <v>7181250</v>
      </c>
      <c r="AC7" s="22">
        <f>IF(EDATE($B7,AC$4)&gt;end_date,"",SUMIFS(Data!$D:$D,Data!$A:$A,$B7,Data!$B:$B,AC$4))</f>
        <v>7355623.3011926813</v>
      </c>
      <c r="AD7" s="22">
        <f>IF(EDATE($B7,AD$4)&gt;end_date,"",SUMIFS(Data!$D:$D,Data!$A:$A,$B7,Data!$B:$B,AD$4))</f>
        <v>7362120</v>
      </c>
      <c r="AE7" s="22">
        <f>IF(EDATE($B7,AE$4)&gt;end_date,"",SUMIFS(Data!$D:$D,Data!$A:$A,$B7,Data!$B:$B,AE$4))</f>
        <v>7400880</v>
      </c>
      <c r="AF7" s="22">
        <f>IF(EDATE($B7,AF$4)&gt;end_date,"",SUMIFS(Data!$D:$D,Data!$A:$A,$B7,Data!$B:$B,AF$4))</f>
        <v>7436600</v>
      </c>
      <c r="AG7" s="22">
        <f>IF(EDATE($B7,AG$4)&gt;end_date,"",SUMIFS(Data!$D:$D,Data!$A:$A,$B7,Data!$B:$B,AG$4))</f>
        <v>7475360</v>
      </c>
      <c r="AH7" s="22">
        <f>IF(EDATE($B7,AH$4)&gt;end_date,"",SUMIFS(Data!$D:$D,Data!$A:$A,$B7,Data!$B:$B,AH$4))</f>
        <v>7508800</v>
      </c>
      <c r="AI7" s="22">
        <f>IF(EDATE($B7,AI$4)&gt;end_date,"",SUMIFS(Data!$D:$D,Data!$A:$A,$B7,Data!$B:$B,AI$4))</f>
        <v>7543000</v>
      </c>
      <c r="AJ7" s="22">
        <f>IF(EDATE($B7,AJ$4)&gt;end_date,"",SUMIFS(Data!$D:$D,Data!$A:$A,$B7,Data!$B:$B,AJ$4))</f>
        <v>7856484.4620372187</v>
      </c>
      <c r="AK7" s="22">
        <f>IF(EDATE($B7,AK$4)&gt;end_date,"",SUMIFS(Data!$D:$D,Data!$A:$A,$B7,Data!$B:$B,AK$4))</f>
        <v>7904740</v>
      </c>
      <c r="AL7" s="22">
        <f>IF(EDATE($B7,AL$4)&gt;end_date,"",SUMIFS(Data!$D:$D,Data!$A:$A,$B7,Data!$B:$B,AL$4))</f>
        <v>7933970</v>
      </c>
      <c r="AM7" s="22">
        <f>IF(EDATE($B7,AM$4)&gt;end_date,"",SUMIFS(Data!$D:$D,Data!$A:$A,$B7,Data!$B:$B,AM$4))</f>
        <v>8170460.1600484317</v>
      </c>
      <c r="AN7" s="22">
        <f>IF(EDATE($B7,AN$4)&gt;end_date,"",SUMIFS(Data!$D:$D,Data!$A:$A,$B7,Data!$B:$B,AN$4))</f>
        <v>8192268.0000000009</v>
      </c>
      <c r="AO7" s="22">
        <f>IF(EDATE($B7,AO$4)&gt;end_date,"",SUMIFS(Data!$D:$D,Data!$A:$A,$B7,Data!$B:$B,AO$4))</f>
        <v>8237204.9999999991</v>
      </c>
      <c r="AP7" s="22">
        <f>IF(EDATE($B7,AP$4)&gt;end_date,"",SUMIFS(Data!$D:$D,Data!$A:$A,$B7,Data!$B:$B,AP$4))</f>
        <v>8249429.9999999991</v>
      </c>
      <c r="AQ7" s="22">
        <f>IF(EDATE($B7,AQ$4)&gt;end_date,"",SUMIFS(Data!$D:$D,Data!$A:$A,$B7,Data!$B:$B,AQ$4))</f>
        <v>8262469.9999999991</v>
      </c>
      <c r="AR7" s="22">
        <f>IF(EDATE($B7,AR$4)&gt;end_date,"",SUMIFS(Data!$D:$D,Data!$A:$A,$B7,Data!$B:$B,AR$4))</f>
        <v>8275509.9999999991</v>
      </c>
      <c r="AS7" s="22">
        <f>IF(EDATE($B7,AS$4)&gt;end_date,"",SUMIFS(Data!$D:$D,Data!$A:$A,$B7,Data!$B:$B,AS$4))</f>
        <v>8290179.9999999991</v>
      </c>
      <c r="AT7" s="22">
        <f>IF(EDATE($B7,AT$4)&gt;end_date,"",SUMIFS(Data!$D:$D,Data!$A:$A,$B7,Data!$B:$B,AT$4))</f>
        <v>8304034.9999999991</v>
      </c>
      <c r="AU7" s="22">
        <f>IF(EDATE($B7,AU$4)&gt;end_date,"",SUMIFS(Data!$D:$D,Data!$A:$A,$B7,Data!$B:$B,AU$4))</f>
        <v>8315444.9999999991</v>
      </c>
      <c r="AV7" s="22">
        <f>IF(EDATE($B7,AV$4)&gt;end_date,"",SUMIFS(Data!$D:$D,Data!$A:$A,$B7,Data!$B:$B,AV$4))</f>
        <v>8326854.9999999991</v>
      </c>
      <c r="AW7" s="22">
        <f>IF(EDATE($B7,AW$4)&gt;end_date,"",SUMIFS(Data!$D:$D,Data!$A:$A,$B7,Data!$B:$B,AW$4))</f>
        <v>8338264.9999999991</v>
      </c>
      <c r="AX7" s="22">
        <f>IF(EDATE($B7,AX$4)&gt;end_date,"",SUMIFS(Data!$D:$D,Data!$A:$A,$B7,Data!$B:$B,AX$4))</f>
        <v>8349674.9999999991</v>
      </c>
      <c r="AY7" s="22">
        <f>IF(EDATE($B7,AY$4)&gt;end_date,"",SUMIFS(Data!$D:$D,Data!$A:$A,$B7,Data!$B:$B,AY$4))</f>
        <v>8357009.9999999991</v>
      </c>
      <c r="AZ7" s="22">
        <f>IF(EDATE($B7,AZ$4)&gt;end_date,"",SUMIFS(Data!$D:$D,Data!$A:$A,$B7,Data!$B:$B,AZ$4))</f>
        <v>8364344.9999999991</v>
      </c>
      <c r="BA7" s="22">
        <f>IF(EDATE($B7,BA$4)&gt;end_date,"",SUMIFS(Data!$D:$D,Data!$A:$A,$B7,Data!$B:$B,BA$4))</f>
        <v>8370049.9999999991</v>
      </c>
      <c r="BB7" s="22">
        <f>IF(EDATE($B7,BB$4)&gt;end_date,"",SUMIFS(Data!$D:$D,Data!$A:$A,$B7,Data!$B:$B,BB$4))</f>
        <v>8375754.9999999991</v>
      </c>
      <c r="BC7" s="22" t="str">
        <f>IF(EDATE($B7,BC$4)&gt;end_date,"",SUMIFS(Data!$D:$D,Data!$A:$A,$B7,Data!$B:$B,BC$4))</f>
        <v/>
      </c>
      <c r="BD7" s="23" t="str">
        <f>IF(EDATE($B7,BD$4)&gt;end_date,"",SUMIFS(Data!$D:$D,Data!$A:$A,$B7,Data!$B:$B,BD$4))</f>
        <v/>
      </c>
      <c r="BE7" s="16"/>
      <c r="BF7" s="16"/>
      <c r="BG7" s="16"/>
      <c r="BH7" s="16"/>
      <c r="BI7" s="16"/>
      <c r="BJ7" s="16"/>
      <c r="BK7" s="16"/>
      <c r="BL7" s="16"/>
      <c r="BM7" s="16"/>
      <c r="BN7" s="16"/>
      <c r="BO7" s="16"/>
      <c r="BP7" s="16"/>
    </row>
    <row r="8" spans="2:68" x14ac:dyDescent="0.25">
      <c r="B8" s="31">
        <f t="shared" si="1"/>
        <v>42278</v>
      </c>
      <c r="C8" s="22">
        <f>IF(EDATE($B8,C$4)&gt;end_date,"",SUMIFS(Data!$D:$D,Data!$A:$A,$B8,Data!$B:$B,C$4))</f>
        <v>498385.83447622077</v>
      </c>
      <c r="D8" s="22">
        <f>IF(EDATE($B8,D$4)&gt;end_date,"",SUMIFS(Data!$D:$D,Data!$A:$A,$B8,Data!$B:$B,D$4))</f>
        <v>1118642.1628455382</v>
      </c>
      <c r="E8" s="22">
        <f>IF(EDATE($B8,E$4)&gt;end_date,"",SUMIFS(Data!$D:$D,Data!$A:$A,$B8,Data!$B:$B,E$4))</f>
        <v>1619163.5472128231</v>
      </c>
      <c r="F8" s="22">
        <f>IF(EDATE($B8,F$4)&gt;end_date,"",SUMIFS(Data!$D:$D,Data!$A:$A,$B8,Data!$B:$B,F$4))</f>
        <v>1986670.6384868086</v>
      </c>
      <c r="G8" s="22">
        <f>IF(EDATE($B8,G$4)&gt;end_date,"",SUMIFS(Data!$D:$D,Data!$A:$A,$B8,Data!$B:$B,G$4))</f>
        <v>2440776.2939460035</v>
      </c>
      <c r="H8" s="22">
        <f>IF(EDATE($B8,H$4)&gt;end_date,"",SUMIFS(Data!$D:$D,Data!$A:$A,$B8,Data!$B:$B,H$4))</f>
        <v>2640867.6663673343</v>
      </c>
      <c r="I8" s="22">
        <f>IF(EDATE($B8,I$4)&gt;end_date,"",SUMIFS(Data!$D:$D,Data!$A:$A,$B8,Data!$B:$B,I$4))</f>
        <v>3016717.2941388912</v>
      </c>
      <c r="J8" s="22">
        <f>IF(EDATE($B8,J$4)&gt;end_date,"",SUMIFS(Data!$D:$D,Data!$A:$A,$B8,Data!$B:$B,J$4))</f>
        <v>3267796.0508626606</v>
      </c>
      <c r="K8" s="22">
        <f>IF(EDATE($B8,K$4)&gt;end_date,"",SUMIFS(Data!$D:$D,Data!$A:$A,$B8,Data!$B:$B,K$4))</f>
        <v>4016206.1221912461</v>
      </c>
      <c r="L8" s="22">
        <f>IF(EDATE($B8,L$4)&gt;end_date,"",SUMIFS(Data!$D:$D,Data!$A:$A,$B8,Data!$B:$B,L$4))</f>
        <v>4238231.3003833452</v>
      </c>
      <c r="M8" s="22">
        <f>IF(EDATE($B8,M$4)&gt;end_date,"",SUMIFS(Data!$D:$D,Data!$A:$A,$B8,Data!$B:$B,M$4))</f>
        <v>4595186.5080376603</v>
      </c>
      <c r="N8" s="22">
        <f>IF(EDATE($B8,N$4)&gt;end_date,"",SUMIFS(Data!$D:$D,Data!$A:$A,$B8,Data!$B:$B,N$4))</f>
        <v>5140893.1912374301</v>
      </c>
      <c r="O8" s="22">
        <f>IF(EDATE($B8,O$4)&gt;end_date,"",SUMIFS(Data!$D:$D,Data!$A:$A,$B8,Data!$B:$B,O$4))</f>
        <v>5284534.6204490624</v>
      </c>
      <c r="P8" s="22">
        <f>IF(EDATE($B8,P$4)&gt;end_date,"",SUMIFS(Data!$D:$D,Data!$A:$A,$B8,Data!$B:$B,P$4))</f>
        <v>5626789.0539301606</v>
      </c>
      <c r="Q8" s="22">
        <f>IF(EDATE($B8,Q$4)&gt;end_date,"",SUMIFS(Data!$D:$D,Data!$A:$A,$B8,Data!$B:$B,Q$4))</f>
        <v>5770700.5236714287</v>
      </c>
      <c r="R8" s="22">
        <f>IF(EDATE($B8,R$4)&gt;end_date,"",SUMIFS(Data!$D:$D,Data!$A:$A,$B8,Data!$B:$B,R$4))</f>
        <v>5916597.7755635269</v>
      </c>
      <c r="S8" s="22">
        <f>IF(EDATE($B8,S$4)&gt;end_date,"",SUMIFS(Data!$D:$D,Data!$A:$A,$B8,Data!$B:$B,S$4))</f>
        <v>6046727.8531264802</v>
      </c>
      <c r="T8" s="22">
        <f>IF(EDATE($B8,T$4)&gt;end_date,"",SUMIFS(Data!$D:$D,Data!$A:$A,$B8,Data!$B:$B,T$4))</f>
        <v>6104370</v>
      </c>
      <c r="U8" s="22">
        <f>IF(EDATE($B8,U$4)&gt;end_date,"",SUMIFS(Data!$D:$D,Data!$A:$A,$B8,Data!$B:$B,U$4))</f>
        <v>6213580</v>
      </c>
      <c r="V8" s="22">
        <f>IF(EDATE($B8,V$4)&gt;end_date,"",SUMIFS(Data!$D:$D,Data!$A:$A,$B8,Data!$B:$B,V$4))</f>
        <v>6319440</v>
      </c>
      <c r="W8" s="22">
        <f>IF(EDATE($B8,W$4)&gt;end_date,"",SUMIFS(Data!$D:$D,Data!$A:$A,$B8,Data!$B:$B,W$4))</f>
        <v>6917944.8442046409</v>
      </c>
      <c r="X8" s="22">
        <f>IF(EDATE($B8,X$4)&gt;end_date,"",SUMIFS(Data!$D:$D,Data!$A:$A,$B8,Data!$B:$B,X$4))</f>
        <v>6958688.9559488874</v>
      </c>
      <c r="Y8" s="22">
        <f>IF(EDATE($B8,Y$4)&gt;end_date,"",SUMIFS(Data!$D:$D,Data!$A:$A,$B8,Data!$B:$B,Y$4))</f>
        <v>6988530</v>
      </c>
      <c r="Z8" s="22">
        <f>IF(EDATE($B8,Z$4)&gt;end_date,"",SUMIFS(Data!$D:$D,Data!$A:$A,$B8,Data!$B:$B,Z$4))</f>
        <v>7441345.2512044543</v>
      </c>
      <c r="AA8" s="22">
        <f>IF(EDATE($B8,AA$4)&gt;end_date,"",SUMIFS(Data!$D:$D,Data!$A:$A,$B8,Data!$B:$B,AA$4))</f>
        <v>7525500</v>
      </c>
      <c r="AB8" s="22">
        <f>IF(EDATE($B8,AB$4)&gt;end_date,"",SUMIFS(Data!$D:$D,Data!$A:$A,$B8,Data!$B:$B,AB$4))</f>
        <v>7712106.9128216757</v>
      </c>
      <c r="AC8" s="22">
        <f>IF(EDATE($B8,AC$4)&gt;end_date,"",SUMIFS(Data!$D:$D,Data!$A:$A,$B8,Data!$B:$B,AC$4))</f>
        <v>7723120</v>
      </c>
      <c r="AD8" s="22">
        <f>IF(EDATE($B8,AD$4)&gt;end_date,"",SUMIFS(Data!$D:$D,Data!$A:$A,$B8,Data!$B:$B,AD$4))</f>
        <v>7767960</v>
      </c>
      <c r="AE8" s="22">
        <f>IF(EDATE($B8,AE$4)&gt;end_date,"",SUMIFS(Data!$D:$D,Data!$A:$A,$B8,Data!$B:$B,AE$4))</f>
        <v>7807480</v>
      </c>
      <c r="AF8" s="22">
        <f>IF(EDATE($B8,AF$4)&gt;end_date,"",SUMIFS(Data!$D:$D,Data!$A:$A,$B8,Data!$B:$B,AF$4))</f>
        <v>7854600</v>
      </c>
      <c r="AG8" s="22">
        <f>IF(EDATE($B8,AG$4)&gt;end_date,"",SUMIFS(Data!$D:$D,Data!$A:$A,$B8,Data!$B:$B,AG$4))</f>
        <v>7892600</v>
      </c>
      <c r="AH8" s="22">
        <f>IF(EDATE($B8,AH$4)&gt;end_date,"",SUMIFS(Data!$D:$D,Data!$A:$A,$B8,Data!$B:$B,AH$4))</f>
        <v>7929840</v>
      </c>
      <c r="AI8" s="22">
        <f>IF(EDATE($B8,AI$4)&gt;end_date,"",SUMIFS(Data!$D:$D,Data!$A:$A,$B8,Data!$B:$B,AI$4))</f>
        <v>8264879.7406458771</v>
      </c>
      <c r="AJ8" s="22">
        <f>IF(EDATE($B8,AJ$4)&gt;end_date,"",SUMIFS(Data!$D:$D,Data!$A:$A,$B8,Data!$B:$B,AJ$4))</f>
        <v>8317120</v>
      </c>
      <c r="AK8" s="22">
        <f>IF(EDATE($B8,AK$4)&gt;end_date,"",SUMIFS(Data!$D:$D,Data!$A:$A,$B8,Data!$B:$B,AK$4))</f>
        <v>8347930</v>
      </c>
      <c r="AL8" s="22">
        <f>IF(EDATE($B8,AL$4)&gt;end_date,"",SUMIFS(Data!$D:$D,Data!$A:$A,$B8,Data!$B:$B,AL$4))</f>
        <v>8602235.7441495303</v>
      </c>
      <c r="AM8" s="22">
        <f>IF(EDATE($B8,AM$4)&gt;end_date,"",SUMIFS(Data!$D:$D,Data!$A:$A,$B8,Data!$B:$B,AM$4))</f>
        <v>8626688</v>
      </c>
      <c r="AN8" s="22">
        <f>IF(EDATE($B8,AN$4)&gt;end_date,"",SUMIFS(Data!$D:$D,Data!$A:$A,$B8,Data!$B:$B,AN$4))</f>
        <v>8676490</v>
      </c>
      <c r="AO8" s="22">
        <f>IF(EDATE($B8,AO$4)&gt;end_date,"",SUMIFS(Data!$D:$D,Data!$A:$A,$B8,Data!$B:$B,AO$4))</f>
        <v>8693605</v>
      </c>
      <c r="AP8" s="22">
        <f>IF(EDATE($B8,AP$4)&gt;end_date,"",SUMIFS(Data!$D:$D,Data!$A:$A,$B8,Data!$B:$B,AP$4))</f>
        <v>8709090</v>
      </c>
      <c r="AQ8" s="22">
        <f>IF(EDATE($B8,AQ$4)&gt;end_date,"",SUMIFS(Data!$D:$D,Data!$A:$A,$B8,Data!$B:$B,AQ$4))</f>
        <v>8722130</v>
      </c>
      <c r="AR8" s="22">
        <f>IF(EDATE($B8,AR$4)&gt;end_date,"",SUMIFS(Data!$D:$D,Data!$A:$A,$B8,Data!$B:$B,AR$4))</f>
        <v>8740875</v>
      </c>
      <c r="AS8" s="22">
        <f>IF(EDATE($B8,AS$4)&gt;end_date,"",SUMIFS(Data!$D:$D,Data!$A:$A,$B8,Data!$B:$B,AS$4))</f>
        <v>8753100</v>
      </c>
      <c r="AT8" s="22">
        <f>IF(EDATE($B8,AT$4)&gt;end_date,"",SUMIFS(Data!$D:$D,Data!$A:$A,$B8,Data!$B:$B,AT$4))</f>
        <v>8767770</v>
      </c>
      <c r="AU8" s="22">
        <f>IF(EDATE($B8,AU$4)&gt;end_date,"",SUMIFS(Data!$D:$D,Data!$A:$A,$B8,Data!$B:$B,AU$4))</f>
        <v>8783255</v>
      </c>
      <c r="AV8" s="22">
        <f>IF(EDATE($B8,AV$4)&gt;end_date,"",SUMIFS(Data!$D:$D,Data!$A:$A,$B8,Data!$B:$B,AV$4))</f>
        <v>8794665</v>
      </c>
      <c r="AW8" s="22">
        <f>IF(EDATE($B8,AW$4)&gt;end_date,"",SUMIFS(Data!$D:$D,Data!$A:$A,$B8,Data!$B:$B,AW$4))</f>
        <v>8804445</v>
      </c>
      <c r="AX8" s="22">
        <f>IF(EDATE($B8,AX$4)&gt;end_date,"",SUMIFS(Data!$D:$D,Data!$A:$A,$B8,Data!$B:$B,AX$4))</f>
        <v>8815855</v>
      </c>
      <c r="AY8" s="22">
        <f>IF(EDATE($B8,AY$4)&gt;end_date,"",SUMIFS(Data!$D:$D,Data!$A:$A,$B8,Data!$B:$B,AY$4))</f>
        <v>8824820</v>
      </c>
      <c r="AZ8" s="22">
        <f>IF(EDATE($B8,AZ$4)&gt;end_date,"",SUMIFS(Data!$D:$D,Data!$A:$A,$B8,Data!$B:$B,AZ$4))</f>
        <v>8830525</v>
      </c>
      <c r="BA8" s="22">
        <f>IF(EDATE($B8,BA$4)&gt;end_date,"",SUMIFS(Data!$D:$D,Data!$A:$A,$B8,Data!$B:$B,BA$4))</f>
        <v>8837860</v>
      </c>
      <c r="BB8" s="22" t="str">
        <f>IF(EDATE($B8,BB$4)&gt;end_date,"",SUMIFS(Data!$D:$D,Data!$A:$A,$B8,Data!$B:$B,BB$4))</f>
        <v/>
      </c>
      <c r="BC8" s="22" t="str">
        <f>IF(EDATE($B8,BC$4)&gt;end_date,"",SUMIFS(Data!$D:$D,Data!$A:$A,$B8,Data!$B:$B,BC$4))</f>
        <v/>
      </c>
      <c r="BD8" s="23" t="str">
        <f>IF(EDATE($B8,BD$4)&gt;end_date,"",SUMIFS(Data!$D:$D,Data!$A:$A,$B8,Data!$B:$B,BD$4))</f>
        <v/>
      </c>
      <c r="BE8" s="16"/>
      <c r="BF8" s="16"/>
      <c r="BG8" s="16"/>
      <c r="BH8" s="16"/>
      <c r="BI8" s="16"/>
      <c r="BJ8" s="16"/>
      <c r="BK8" s="16"/>
      <c r="BL8" s="16"/>
      <c r="BM8" s="16"/>
      <c r="BN8" s="16"/>
      <c r="BO8" s="16"/>
      <c r="BP8" s="16"/>
    </row>
    <row r="9" spans="2:68" x14ac:dyDescent="0.25">
      <c r="B9" s="31">
        <f t="shared" si="1"/>
        <v>42309</v>
      </c>
      <c r="C9" s="22">
        <f>IF(EDATE($B9,C$4)&gt;end_date,"",SUMIFS(Data!$D:$D,Data!$A:$A,$B9,Data!$B:$B,C$4))</f>
        <v>493471.93282973388</v>
      </c>
      <c r="D9" s="22">
        <f>IF(EDATE($B9,D$4)&gt;end_date,"",SUMIFS(Data!$D:$D,Data!$A:$A,$B9,Data!$B:$B,D$4))</f>
        <v>1119876.3262997051</v>
      </c>
      <c r="E9" s="22">
        <f>IF(EDATE($B9,E$4)&gt;end_date,"",SUMIFS(Data!$D:$D,Data!$A:$A,$B9,Data!$B:$B,E$4))</f>
        <v>1560232.0791121249</v>
      </c>
      <c r="F9" s="22">
        <f>IF(EDATE($B9,F$4)&gt;end_date,"",SUMIFS(Data!$D:$D,Data!$A:$A,$B9,Data!$B:$B,F$4))</f>
        <v>2032301.5817542146</v>
      </c>
      <c r="G9" s="22">
        <f>IF(EDATE($B9,G$4)&gt;end_date,"",SUMIFS(Data!$D:$D,Data!$A:$A,$B9,Data!$B:$B,G$4))</f>
        <v>2289033.7264192156</v>
      </c>
      <c r="H9" s="22">
        <f>IF(EDATE($B9,H$4)&gt;end_date,"",SUMIFS(Data!$D:$D,Data!$A:$A,$B9,Data!$B:$B,H$4))</f>
        <v>2673759.5713439556</v>
      </c>
      <c r="I9" s="22">
        <f>IF(EDATE($B9,I$4)&gt;end_date,"",SUMIFS(Data!$D:$D,Data!$A:$A,$B9,Data!$B:$B,I$4))</f>
        <v>2943887.2097527864</v>
      </c>
      <c r="J9" s="22">
        <f>IF(EDATE($B9,J$4)&gt;end_date,"",SUMIFS(Data!$D:$D,Data!$A:$A,$B9,Data!$B:$B,J$4))</f>
        <v>3653559.2716668486</v>
      </c>
      <c r="K9" s="22">
        <f>IF(EDATE($B9,K$4)&gt;end_date,"",SUMIFS(Data!$D:$D,Data!$A:$A,$B9,Data!$B:$B,K$4))</f>
        <v>3875973.801963022</v>
      </c>
      <c r="L9" s="22">
        <f>IF(EDATE($B9,L$4)&gt;end_date,"",SUMIFS(Data!$D:$D,Data!$A:$A,$B9,Data!$B:$B,L$4))</f>
        <v>4218896.5277505908</v>
      </c>
      <c r="M9" s="22">
        <f>IF(EDATE($B9,M$4)&gt;end_date,"",SUMIFS(Data!$D:$D,Data!$A:$A,$B9,Data!$B:$B,M$4))</f>
        <v>4728433.85304444</v>
      </c>
      <c r="N9" s="22">
        <f>IF(EDATE($B9,N$4)&gt;end_date,"",SUMIFS(Data!$D:$D,Data!$A:$A,$B9,Data!$B:$B,N$4))</f>
        <v>4881344.2012592452</v>
      </c>
      <c r="O9" s="22">
        <f>IF(EDATE($B9,O$4)&gt;end_date,"",SUMIFS(Data!$D:$D,Data!$A:$A,$B9,Data!$B:$B,O$4))</f>
        <v>5239014.1809615074</v>
      </c>
      <c r="P9" s="22">
        <f>IF(EDATE($B9,P$4)&gt;end_date,"",SUMIFS(Data!$D:$D,Data!$A:$A,$B9,Data!$B:$B,P$4))</f>
        <v>5392836.9190407237</v>
      </c>
      <c r="Q9" s="22">
        <f>IF(EDATE($B9,Q$4)&gt;end_date,"",SUMIFS(Data!$D:$D,Data!$A:$A,$B9,Data!$B:$B,Q$4))</f>
        <v>5540037.7523019286</v>
      </c>
      <c r="R9" s="22">
        <f>IF(EDATE($B9,R$4)&gt;end_date,"",SUMIFS(Data!$D:$D,Data!$A:$A,$B9,Data!$B:$B,R$4))</f>
        <v>5673514.9343497362</v>
      </c>
      <c r="S9" s="22">
        <f>IF(EDATE($B9,S$4)&gt;end_date,"",SUMIFS(Data!$D:$D,Data!$A:$A,$B9,Data!$B:$B,S$4))</f>
        <v>5731850</v>
      </c>
      <c r="T9" s="22">
        <f>IF(EDATE($B9,T$4)&gt;end_date,"",SUMIFS(Data!$D:$D,Data!$A:$A,$B9,Data!$B:$B,T$4))</f>
        <v>5841730</v>
      </c>
      <c r="U9" s="22">
        <f>IF(EDATE($B9,U$4)&gt;end_date,"",SUMIFS(Data!$D:$D,Data!$A:$A,$B9,Data!$B:$B,U$4))</f>
        <v>5952280</v>
      </c>
      <c r="V9" s="22">
        <f>IF(EDATE($B9,V$4)&gt;end_date,"",SUMIFS(Data!$D:$D,Data!$A:$A,$B9,Data!$B:$B,V$4))</f>
        <v>6522943.1918267766</v>
      </c>
      <c r="W9" s="22">
        <f>IF(EDATE($B9,W$4)&gt;end_date,"",SUMIFS(Data!$D:$D,Data!$A:$A,$B9,Data!$B:$B,W$4))</f>
        <v>6573447.6863151668</v>
      </c>
      <c r="X9" s="22">
        <f>IF(EDATE($B9,X$4)&gt;end_date,"",SUMIFS(Data!$D:$D,Data!$A:$A,$B9,Data!$B:$B,X$4))</f>
        <v>6609390</v>
      </c>
      <c r="Y9" s="22">
        <f>IF(EDATE($B9,Y$4)&gt;end_date,"",SUMIFS(Data!$D:$D,Data!$A:$A,$B9,Data!$B:$B,Y$4))</f>
        <v>7037916.8574809385</v>
      </c>
      <c r="Z9" s="22">
        <f>IF(EDATE($B9,Z$4)&gt;end_date,"",SUMIFS(Data!$D:$D,Data!$A:$A,$B9,Data!$B:$B,Z$4))</f>
        <v>7122750</v>
      </c>
      <c r="AA9" s="22">
        <f>IF(EDATE($B9,AA$4)&gt;end_date,"",SUMIFS(Data!$D:$D,Data!$A:$A,$B9,Data!$B:$B,AA$4))</f>
        <v>7312875.8017253932</v>
      </c>
      <c r="AB9" s="22">
        <f>IF(EDATE($B9,AB$4)&gt;end_date,"",SUMIFS(Data!$D:$D,Data!$A:$A,$B9,Data!$B:$B,AB$4))</f>
        <v>7328680</v>
      </c>
      <c r="AC9" s="22">
        <f>IF(EDATE($B9,AC$4)&gt;end_date,"",SUMIFS(Data!$D:$D,Data!$A:$A,$B9,Data!$B:$B,AC$4))</f>
        <v>7376560</v>
      </c>
      <c r="AD9" s="22">
        <f>IF(EDATE($B9,AD$4)&gt;end_date,"",SUMIFS(Data!$D:$D,Data!$A:$A,$B9,Data!$B:$B,AD$4))</f>
        <v>7418360</v>
      </c>
      <c r="AE9" s="22">
        <f>IF(EDATE($B9,AE$4)&gt;end_date,"",SUMIFS(Data!$D:$D,Data!$A:$A,$B9,Data!$B:$B,AE$4))</f>
        <v>7460920</v>
      </c>
      <c r="AF9" s="22">
        <f>IF(EDATE($B9,AF$4)&gt;end_date,"",SUMIFS(Data!$D:$D,Data!$A:$A,$B9,Data!$B:$B,AF$4))</f>
        <v>7500440</v>
      </c>
      <c r="AG9" s="22">
        <f>IF(EDATE($B9,AG$4)&gt;end_date,"",SUMIFS(Data!$D:$D,Data!$A:$A,$B9,Data!$B:$B,AG$4))</f>
        <v>7537680</v>
      </c>
      <c r="AH9" s="22">
        <f>IF(EDATE($B9,AH$4)&gt;end_date,"",SUMIFS(Data!$D:$D,Data!$A:$A,$B9,Data!$B:$B,AH$4))</f>
        <v>7854907.6462896951</v>
      </c>
      <c r="AI9" s="22">
        <f>IF(EDATE($B9,AI$4)&gt;end_date,"",SUMIFS(Data!$D:$D,Data!$A:$A,$B9,Data!$B:$B,AI$4))</f>
        <v>7906320</v>
      </c>
      <c r="AJ9" s="22">
        <f>IF(EDATE($B9,AJ$4)&gt;end_date,"",SUMIFS(Data!$D:$D,Data!$A:$A,$B9,Data!$B:$B,AJ$4))</f>
        <v>7938710</v>
      </c>
      <c r="AK9" s="22">
        <f>IF(EDATE($B9,AK$4)&gt;end_date,"",SUMIFS(Data!$D:$D,Data!$A:$A,$B9,Data!$B:$B,AK$4))</f>
        <v>8178576.2424563468</v>
      </c>
      <c r="AL9" s="22">
        <f>IF(EDATE($B9,AL$4)&gt;end_date,"",SUMIFS(Data!$D:$D,Data!$A:$A,$B9,Data!$B:$B,AL$4))</f>
        <v>8206072.0000000009</v>
      </c>
      <c r="AM9" s="22">
        <f>IF(EDATE($B9,AM$4)&gt;end_date,"",SUMIFS(Data!$D:$D,Data!$A:$A,$B9,Data!$B:$B,AM$4))</f>
        <v>8254319.9999999991</v>
      </c>
      <c r="AN9" s="22">
        <f>IF(EDATE($B9,AN$4)&gt;end_date,"",SUMIFS(Data!$D:$D,Data!$A:$A,$B9,Data!$B:$B,AN$4))</f>
        <v>8270619.9999999991</v>
      </c>
      <c r="AO9" s="22">
        <f>IF(EDATE($B9,AO$4)&gt;end_date,"",SUMIFS(Data!$D:$D,Data!$A:$A,$B9,Data!$B:$B,AO$4))</f>
        <v>8286919.9999999991</v>
      </c>
      <c r="AP9" s="22">
        <f>IF(EDATE($B9,AP$4)&gt;end_date,"",SUMIFS(Data!$D:$D,Data!$A:$A,$B9,Data!$B:$B,AP$4))</f>
        <v>8301589.9999999991</v>
      </c>
      <c r="AQ9" s="22">
        <f>IF(EDATE($B9,AQ$4)&gt;end_date,"",SUMIFS(Data!$D:$D,Data!$A:$A,$B9,Data!$B:$B,AQ$4))</f>
        <v>8317074.9999999991</v>
      </c>
      <c r="AR9" s="22">
        <f>IF(EDATE($B9,AR$4)&gt;end_date,"",SUMIFS(Data!$D:$D,Data!$A:$A,$B9,Data!$B:$B,AR$4))</f>
        <v>8330114.9999999991</v>
      </c>
      <c r="AS9" s="22">
        <f>IF(EDATE($B9,AS$4)&gt;end_date,"",SUMIFS(Data!$D:$D,Data!$A:$A,$B9,Data!$B:$B,AS$4))</f>
        <v>8343969.9999999991</v>
      </c>
      <c r="AT9" s="22">
        <f>IF(EDATE($B9,AT$4)&gt;end_date,"",SUMIFS(Data!$D:$D,Data!$A:$A,$B9,Data!$B:$B,AT$4))</f>
        <v>8356194.9999999991</v>
      </c>
      <c r="AU9" s="22">
        <f>IF(EDATE($B9,AU$4)&gt;end_date,"",SUMIFS(Data!$D:$D,Data!$A:$A,$B9,Data!$B:$B,AU$4))</f>
        <v>8370049.9999999991</v>
      </c>
      <c r="AV9" s="22">
        <f>IF(EDATE($B9,AV$4)&gt;end_date,"",SUMIFS(Data!$D:$D,Data!$A:$A,$B9,Data!$B:$B,AV$4))</f>
        <v>8379829.9999999991</v>
      </c>
      <c r="AW9" s="22">
        <f>IF(EDATE($B9,AW$4)&gt;end_date,"",SUMIFS(Data!$D:$D,Data!$A:$A,$B9,Data!$B:$B,AW$4))</f>
        <v>8390425</v>
      </c>
      <c r="AX9" s="22">
        <f>IF(EDATE($B9,AX$4)&gt;end_date,"",SUMIFS(Data!$D:$D,Data!$A:$A,$B9,Data!$B:$B,AX$4))</f>
        <v>8396945</v>
      </c>
      <c r="AY9" s="22">
        <f>IF(EDATE($B9,AY$4)&gt;end_date,"",SUMIFS(Data!$D:$D,Data!$A:$A,$B9,Data!$B:$B,AY$4))</f>
        <v>8404280</v>
      </c>
      <c r="AZ9" s="22">
        <f>IF(EDATE($B9,AZ$4)&gt;end_date,"",SUMIFS(Data!$D:$D,Data!$A:$A,$B9,Data!$B:$B,AZ$4))</f>
        <v>8409170</v>
      </c>
      <c r="BA9" s="22" t="str">
        <f>IF(EDATE($B9,BA$4)&gt;end_date,"",SUMIFS(Data!$D:$D,Data!$A:$A,$B9,Data!$B:$B,BA$4))</f>
        <v/>
      </c>
      <c r="BB9" s="22" t="str">
        <f>IF(EDATE($B9,BB$4)&gt;end_date,"",SUMIFS(Data!$D:$D,Data!$A:$A,$B9,Data!$B:$B,BB$4))</f>
        <v/>
      </c>
      <c r="BC9" s="22" t="str">
        <f>IF(EDATE($B9,BC$4)&gt;end_date,"",SUMIFS(Data!$D:$D,Data!$A:$A,$B9,Data!$B:$B,BC$4))</f>
        <v/>
      </c>
      <c r="BD9" s="23" t="str">
        <f>IF(EDATE($B9,BD$4)&gt;end_date,"",SUMIFS(Data!$D:$D,Data!$A:$A,$B9,Data!$B:$B,BD$4))</f>
        <v/>
      </c>
      <c r="BE9" s="16"/>
      <c r="BF9" s="16"/>
      <c r="BG9" s="16"/>
      <c r="BH9" s="16"/>
      <c r="BI9" s="16"/>
      <c r="BJ9" s="16"/>
      <c r="BK9" s="16"/>
      <c r="BL9" s="16"/>
      <c r="BM9" s="16"/>
      <c r="BN9" s="16"/>
      <c r="BO9" s="16"/>
      <c r="BP9" s="16"/>
    </row>
    <row r="10" spans="2:68" x14ac:dyDescent="0.25">
      <c r="B10" s="31">
        <f t="shared" si="1"/>
        <v>42339</v>
      </c>
      <c r="C10" s="22">
        <f>IF(EDATE($B10,C$4)&gt;end_date,"",SUMIFS(Data!$D:$D,Data!$A:$A,$B10,Data!$B:$B,C$4))</f>
        <v>441885.43629620859</v>
      </c>
      <c r="D10" s="22">
        <f>IF(EDATE($B10,D$4)&gt;end_date,"",SUMIFS(Data!$D:$D,Data!$A:$A,$B10,Data!$B:$B,D$4))</f>
        <v>1021320.349702368</v>
      </c>
      <c r="E10" s="22">
        <f>IF(EDATE($B10,E$4)&gt;end_date,"",SUMIFS(Data!$D:$D,Data!$A:$A,$B10,Data!$B:$B,E$4))</f>
        <v>1499605.7927041012</v>
      </c>
      <c r="F10" s="22">
        <f>IF(EDATE($B10,F$4)&gt;end_date,"",SUMIFS(Data!$D:$D,Data!$A:$A,$B10,Data!$B:$B,F$4))</f>
        <v>1810941.0602734992</v>
      </c>
      <c r="G10" s="22">
        <f>IF(EDATE($B10,G$4)&gt;end_date,"",SUMIFS(Data!$D:$D,Data!$A:$A,$B10,Data!$B:$B,G$4))</f>
        <v>2193181.870612199</v>
      </c>
      <c r="H10" s="22">
        <f>IF(EDATE($B10,H$4)&gt;end_date,"",SUMIFS(Data!$D:$D,Data!$A:$A,$B10,Data!$B:$B,H$4))</f>
        <v>2484564.9735300886</v>
      </c>
      <c r="I10" s="22">
        <f>IF(EDATE($B10,I$4)&gt;end_date,"",SUMIFS(Data!$D:$D,Data!$A:$A,$B10,Data!$B:$B,I$4))</f>
        <v>3148070.1981854732</v>
      </c>
      <c r="J10" s="22">
        <f>IF(EDATE($B10,J$4)&gt;end_date,"",SUMIFS(Data!$D:$D,Data!$A:$A,$B10,Data!$B:$B,J$4))</f>
        <v>3396995.6070566848</v>
      </c>
      <c r="K10" s="22">
        <f>IF(EDATE($B10,K$4)&gt;end_date,"",SUMIFS(Data!$D:$D,Data!$A:$A,$B10,Data!$B:$B,K$4))</f>
        <v>3740656.0601936262</v>
      </c>
      <c r="L10" s="22">
        <f>IF(EDATE($B10,L$4)&gt;end_date,"",SUMIFS(Data!$D:$D,Data!$A:$A,$B10,Data!$B:$B,L$4))</f>
        <v>4218304.1435673498</v>
      </c>
      <c r="M10" s="22">
        <f>IF(EDATE($B10,M$4)&gt;end_date,"",SUMIFS(Data!$D:$D,Data!$A:$A,$B10,Data!$B:$B,M$4))</f>
        <v>4373115.5013419837</v>
      </c>
      <c r="N10" s="22">
        <f>IF(EDATE($B10,N$4)&gt;end_date,"",SUMIFS(Data!$D:$D,Data!$A:$A,$B10,Data!$B:$B,N$4))</f>
        <v>4727610.7335098162</v>
      </c>
      <c r="O10" s="22">
        <f>IF(EDATE($B10,O$4)&gt;end_date,"",SUMIFS(Data!$D:$D,Data!$A:$A,$B10,Data!$B:$B,O$4))</f>
        <v>4922366.3129173415</v>
      </c>
      <c r="P10" s="22">
        <f>IF(EDATE($B10,P$4)&gt;end_date,"",SUMIFS(Data!$D:$D,Data!$A:$A,$B10,Data!$B:$B,P$4))</f>
        <v>5080173.9828871349</v>
      </c>
      <c r="Q10" s="22">
        <f>IF(EDATE($B10,Q$4)&gt;end_date,"",SUMIFS(Data!$D:$D,Data!$A:$A,$B10,Data!$B:$B,Q$4))</f>
        <v>5216159.4666124173</v>
      </c>
      <c r="R10" s="22">
        <f>IF(EDATE($B10,R$4)&gt;end_date,"",SUMIFS(Data!$D:$D,Data!$A:$A,$B10,Data!$B:$B,R$4))</f>
        <v>5289650</v>
      </c>
      <c r="S10" s="22">
        <f>IF(EDATE($B10,S$4)&gt;end_date,"",SUMIFS(Data!$D:$D,Data!$A:$A,$B10,Data!$B:$B,S$4))</f>
        <v>5404890</v>
      </c>
      <c r="T10" s="22">
        <f>IF(EDATE($B10,T$4)&gt;end_date,"",SUMIFS(Data!$D:$D,Data!$A:$A,$B10,Data!$B:$B,T$4))</f>
        <v>5520130</v>
      </c>
      <c r="U10" s="22">
        <f>IF(EDATE($B10,U$4)&gt;end_date,"",SUMIFS(Data!$D:$D,Data!$A:$A,$B10,Data!$B:$B,U$4))</f>
        <v>6066561.0267393719</v>
      </c>
      <c r="V10" s="22">
        <f>IF(EDATE($B10,V$4)&gt;end_date,"",SUMIFS(Data!$D:$D,Data!$A:$A,$B10,Data!$B:$B,V$4))</f>
        <v>6125909.0366477398</v>
      </c>
      <c r="W10" s="22">
        <f>IF(EDATE($B10,W$4)&gt;end_date,"",SUMIFS(Data!$D:$D,Data!$A:$A,$B10,Data!$B:$B,W$4))</f>
        <v>6167060</v>
      </c>
      <c r="X10" s="22">
        <f>IF(EDATE($B10,X$4)&gt;end_date,"",SUMIFS(Data!$D:$D,Data!$A:$A,$B10,Data!$B:$B,X$4))</f>
        <v>6576107.3603985459</v>
      </c>
      <c r="Y10" s="22">
        <f>IF(EDATE($B10,Y$4)&gt;end_date,"",SUMIFS(Data!$D:$D,Data!$A:$A,$B10,Data!$B:$B,Y$4))</f>
        <v>6660000</v>
      </c>
      <c r="Z10" s="22">
        <f>IF(EDATE($B10,Z$4)&gt;end_date,"",SUMIFS(Data!$D:$D,Data!$A:$A,$B10,Data!$B:$B,Z$4))</f>
        <v>6847233.3968138602</v>
      </c>
      <c r="AA10" s="22">
        <f>IF(EDATE($B10,AA$4)&gt;end_date,"",SUMIFS(Data!$D:$D,Data!$A:$A,$B10,Data!$B:$B,AA$4))</f>
        <v>6876480</v>
      </c>
      <c r="AB10" s="22">
        <f>IF(EDATE($B10,AB$4)&gt;end_date,"",SUMIFS(Data!$D:$D,Data!$A:$A,$B10,Data!$B:$B,AB$4))</f>
        <v>6923600</v>
      </c>
      <c r="AC10" s="22">
        <f>IF(EDATE($B10,AC$4)&gt;end_date,"",SUMIFS(Data!$D:$D,Data!$A:$A,$B10,Data!$B:$B,AC$4))</f>
        <v>6963880</v>
      </c>
      <c r="AD10" s="22">
        <f>IF(EDATE($B10,AD$4)&gt;end_date,"",SUMIFS(Data!$D:$D,Data!$A:$A,$B10,Data!$B:$B,AD$4))</f>
        <v>7011760</v>
      </c>
      <c r="AE10" s="22">
        <f>IF(EDATE($B10,AE$4)&gt;end_date,"",SUMIFS(Data!$D:$D,Data!$A:$A,$B10,Data!$B:$B,AE$4))</f>
        <v>7048240</v>
      </c>
      <c r="AF10" s="22">
        <f>IF(EDATE($B10,AF$4)&gt;end_date,"",SUMIFS(Data!$D:$D,Data!$A:$A,$B10,Data!$B:$B,AF$4))</f>
        <v>7087760</v>
      </c>
      <c r="AG10" s="22">
        <f>IF(EDATE($B10,AG$4)&gt;end_date,"",SUMIFS(Data!$D:$D,Data!$A:$A,$B10,Data!$B:$B,AG$4))</f>
        <v>7390535.4086439423</v>
      </c>
      <c r="AH10" s="22">
        <f>IF(EDATE($B10,AH$4)&gt;end_date,"",SUMIFS(Data!$D:$D,Data!$A:$A,$B10,Data!$B:$B,AH$4))</f>
        <v>7443380</v>
      </c>
      <c r="AI10" s="22">
        <f>IF(EDATE($B10,AI$4)&gt;end_date,"",SUMIFS(Data!$D:$D,Data!$A:$A,$B10,Data!$B:$B,AI$4))</f>
        <v>7475770</v>
      </c>
      <c r="AJ10" s="22">
        <f>IF(EDATE($B10,AJ$4)&gt;end_date,"",SUMIFS(Data!$D:$D,Data!$A:$A,$B10,Data!$B:$B,AJ$4))</f>
        <v>7702973.8133525047</v>
      </c>
      <c r="AK10" s="22">
        <f>IF(EDATE($B10,AK$4)&gt;end_date,"",SUMIFS(Data!$D:$D,Data!$A:$A,$B10,Data!$B:$B,AK$4))</f>
        <v>7731052.0000000009</v>
      </c>
      <c r="AL10" s="22">
        <f>IF(EDATE($B10,AL$4)&gt;end_date,"",SUMIFS(Data!$D:$D,Data!$A:$A,$B10,Data!$B:$B,AL$4))</f>
        <v>7779174.9999999991</v>
      </c>
      <c r="AM10" s="22">
        <f>IF(EDATE($B10,AM$4)&gt;end_date,"",SUMIFS(Data!$D:$D,Data!$A:$A,$B10,Data!$B:$B,AM$4))</f>
        <v>7799549.9999999991</v>
      </c>
      <c r="AN10" s="22">
        <f>IF(EDATE($B10,AN$4)&gt;end_date,"",SUMIFS(Data!$D:$D,Data!$A:$A,$B10,Data!$B:$B,AN$4))</f>
        <v>7815849.9999999991</v>
      </c>
      <c r="AO10" s="22">
        <f>IF(EDATE($B10,AO$4)&gt;end_date,"",SUMIFS(Data!$D:$D,Data!$A:$A,$B10,Data!$B:$B,AO$4))</f>
        <v>7831334.9999999991</v>
      </c>
      <c r="AP10" s="22">
        <f>IF(EDATE($B10,AP$4)&gt;end_date,"",SUMIFS(Data!$D:$D,Data!$A:$A,$B10,Data!$B:$B,AP$4))</f>
        <v>7849264.9999999991</v>
      </c>
      <c r="AQ10" s="22">
        <f>IF(EDATE($B10,AQ$4)&gt;end_date,"",SUMIFS(Data!$D:$D,Data!$A:$A,$B10,Data!$B:$B,AQ$4))</f>
        <v>7862304.9999999991</v>
      </c>
      <c r="AR10" s="22">
        <f>IF(EDATE($B10,AR$4)&gt;end_date,"",SUMIFS(Data!$D:$D,Data!$A:$A,$B10,Data!$B:$B,AR$4))</f>
        <v>7876159.9999999991</v>
      </c>
      <c r="AS10" s="22">
        <f>IF(EDATE($B10,AS$4)&gt;end_date,"",SUMIFS(Data!$D:$D,Data!$A:$A,$B10,Data!$B:$B,AS$4))</f>
        <v>7890014.9999999991</v>
      </c>
      <c r="AT10" s="22">
        <f>IF(EDATE($B10,AT$4)&gt;end_date,"",SUMIFS(Data!$D:$D,Data!$A:$A,$B10,Data!$B:$B,AT$4))</f>
        <v>7903054.9999999991</v>
      </c>
      <c r="AU10" s="22">
        <f>IF(EDATE($B10,AU$4)&gt;end_date,"",SUMIFS(Data!$D:$D,Data!$A:$A,$B10,Data!$B:$B,AU$4))</f>
        <v>7912019.9999999991</v>
      </c>
      <c r="AV10" s="22">
        <f>IF(EDATE($B10,AV$4)&gt;end_date,"",SUMIFS(Data!$D:$D,Data!$A:$A,$B10,Data!$B:$B,AV$4))</f>
        <v>7921799.9999999991</v>
      </c>
      <c r="AW10" s="22">
        <f>IF(EDATE($B10,AW$4)&gt;end_date,"",SUMIFS(Data!$D:$D,Data!$A:$A,$B10,Data!$B:$B,AW$4))</f>
        <v>7929134.9999999991</v>
      </c>
      <c r="AX10" s="22">
        <f>IF(EDATE($B10,AX$4)&gt;end_date,"",SUMIFS(Data!$D:$D,Data!$A:$A,$B10,Data!$B:$B,AX$4))</f>
        <v>7936469.9999999991</v>
      </c>
      <c r="AY10" s="22">
        <f>IF(EDATE($B10,AY$4)&gt;end_date,"",SUMIFS(Data!$D:$D,Data!$A:$A,$B10,Data!$B:$B,AY$4))</f>
        <v>7942989.9999999991</v>
      </c>
      <c r="AZ10" s="22" t="str">
        <f>IF(EDATE($B10,AZ$4)&gt;end_date,"",SUMIFS(Data!$D:$D,Data!$A:$A,$B10,Data!$B:$B,AZ$4))</f>
        <v/>
      </c>
      <c r="BA10" s="22" t="str">
        <f>IF(EDATE($B10,BA$4)&gt;end_date,"",SUMIFS(Data!$D:$D,Data!$A:$A,$B10,Data!$B:$B,BA$4))</f>
        <v/>
      </c>
      <c r="BB10" s="22" t="str">
        <f>IF(EDATE($B10,BB$4)&gt;end_date,"",SUMIFS(Data!$D:$D,Data!$A:$A,$B10,Data!$B:$B,BB$4))</f>
        <v/>
      </c>
      <c r="BC10" s="22" t="str">
        <f>IF(EDATE($B10,BC$4)&gt;end_date,"",SUMIFS(Data!$D:$D,Data!$A:$A,$B10,Data!$B:$B,BC$4))</f>
        <v/>
      </c>
      <c r="BD10" s="23" t="str">
        <f>IF(EDATE($B10,BD$4)&gt;end_date,"",SUMIFS(Data!$D:$D,Data!$A:$A,$B10,Data!$B:$B,BD$4))</f>
        <v/>
      </c>
      <c r="BE10" s="16"/>
      <c r="BF10" s="16"/>
      <c r="BG10" s="16"/>
      <c r="BH10" s="16"/>
      <c r="BI10" s="16"/>
      <c r="BJ10" s="16"/>
      <c r="BK10" s="16"/>
      <c r="BL10" s="16"/>
      <c r="BM10" s="16"/>
      <c r="BN10" s="16"/>
      <c r="BO10" s="16"/>
      <c r="BP10" s="16"/>
    </row>
    <row r="11" spans="2:68" x14ac:dyDescent="0.25">
      <c r="B11" s="31">
        <f t="shared" si="1"/>
        <v>42370</v>
      </c>
      <c r="C11" s="22">
        <f>IF(EDATE($B11,C$4)&gt;end_date,"",SUMIFS(Data!$D:$D,Data!$A:$A,$B11,Data!$B:$B,C$4))</f>
        <v>468016.3189137156</v>
      </c>
      <c r="D11" s="22">
        <f>IF(EDATE($B11,D$4)&gt;end_date,"",SUMIFS(Data!$D:$D,Data!$A:$A,$B11,Data!$B:$B,D$4))</f>
        <v>1129740.3341304404</v>
      </c>
      <c r="E11" s="22">
        <f>IF(EDATE($B11,E$4)&gt;end_date,"",SUMIFS(Data!$D:$D,Data!$A:$A,$B11,Data!$B:$B,E$4))</f>
        <v>1546273.1865287432</v>
      </c>
      <c r="F11" s="22">
        <f>IF(EDATE($B11,F$4)&gt;end_date,"",SUMIFS(Data!$D:$D,Data!$A:$A,$B11,Data!$B:$B,F$4))</f>
        <v>1972553.017094438</v>
      </c>
      <c r="G11" s="22">
        <f>IF(EDATE($B11,G$4)&gt;end_date,"",SUMIFS(Data!$D:$D,Data!$A:$A,$B11,Data!$B:$B,G$4))</f>
        <v>2298777.7954352945</v>
      </c>
      <c r="H11" s="22">
        <f>IF(EDATE($B11,H$4)&gt;end_date,"",SUMIFS(Data!$D:$D,Data!$A:$A,$B11,Data!$B:$B,H$4))</f>
        <v>2978752.9080425031</v>
      </c>
      <c r="I11" s="22">
        <f>IF(EDATE($B11,I$4)&gt;end_date,"",SUMIFS(Data!$D:$D,Data!$A:$A,$B11,Data!$B:$B,I$4))</f>
        <v>3262131.7971272492</v>
      </c>
      <c r="J11" s="22">
        <f>IF(EDATE($B11,J$4)&gt;end_date,"",SUMIFS(Data!$D:$D,Data!$A:$A,$B11,Data!$B:$B,J$4))</f>
        <v>3628819.4650672558</v>
      </c>
      <c r="K11" s="22">
        <f>IF(EDATE($B11,K$4)&gt;end_date,"",SUMIFS(Data!$D:$D,Data!$A:$A,$B11,Data!$B:$B,K$4))</f>
        <v>4119973.8373421407</v>
      </c>
      <c r="L11" s="22">
        <f>IF(EDATE($B11,L$4)&gt;end_date,"",SUMIFS(Data!$D:$D,Data!$A:$A,$B11,Data!$B:$B,L$4))</f>
        <v>4288301.9827421838</v>
      </c>
      <c r="M11" s="22">
        <f>IF(EDATE($B11,M$4)&gt;end_date,"",SUMIFS(Data!$D:$D,Data!$A:$A,$B11,Data!$B:$B,M$4))</f>
        <v>4642489.4199313316</v>
      </c>
      <c r="N11" s="22">
        <f>IF(EDATE($B11,N$4)&gt;end_date,"",SUMIFS(Data!$D:$D,Data!$A:$A,$B11,Data!$B:$B,N$4))</f>
        <v>4850714.1803755611</v>
      </c>
      <c r="O11" s="22">
        <f>IF(EDATE($B11,O$4)&gt;end_date,"",SUMIFS(Data!$D:$D,Data!$A:$A,$B11,Data!$B:$B,O$4))</f>
        <v>5043601.6065271962</v>
      </c>
      <c r="P11" s="22">
        <f>IF(EDATE($B11,P$4)&gt;end_date,"",SUMIFS(Data!$D:$D,Data!$A:$A,$B11,Data!$B:$B,P$4))</f>
        <v>5200552.3809181172</v>
      </c>
      <c r="Q11" s="22">
        <f>IF(EDATE($B11,Q$4)&gt;end_date,"",SUMIFS(Data!$D:$D,Data!$A:$A,$B11,Data!$B:$B,Q$4))</f>
        <v>5286300</v>
      </c>
      <c r="R11" s="22">
        <f>IF(EDATE($B11,R$4)&gt;end_date,"",SUMIFS(Data!$D:$D,Data!$A:$A,$B11,Data!$B:$B,R$4))</f>
        <v>5410250</v>
      </c>
      <c r="S11" s="22">
        <f>IF(EDATE($B11,S$4)&gt;end_date,"",SUMIFS(Data!$D:$D,Data!$A:$A,$B11,Data!$B:$B,S$4))</f>
        <v>5534870</v>
      </c>
      <c r="T11" s="22">
        <f>IF(EDATE($B11,T$4)&gt;end_date,"",SUMIFS(Data!$D:$D,Data!$A:$A,$B11,Data!$B:$B,T$4))</f>
        <v>6088946.8607863812</v>
      </c>
      <c r="U11" s="22">
        <f>IF(EDATE($B11,U$4)&gt;end_date,"",SUMIFS(Data!$D:$D,Data!$A:$A,$B11,Data!$B:$B,U$4))</f>
        <v>6158131.8194237938</v>
      </c>
      <c r="V11" s="22">
        <f>IF(EDATE($B11,V$4)&gt;end_date,"",SUMIFS(Data!$D:$D,Data!$A:$A,$B11,Data!$B:$B,V$4))</f>
        <v>6203270</v>
      </c>
      <c r="W11" s="22">
        <f>IF(EDATE($B11,W$4)&gt;end_date,"",SUMIFS(Data!$D:$D,Data!$A:$A,$B11,Data!$B:$B,W$4))</f>
        <v>6618770.4743915703</v>
      </c>
      <c r="X11" s="22">
        <f>IF(EDATE($B11,X$4)&gt;end_date,"",SUMIFS(Data!$D:$D,Data!$A:$A,$B11,Data!$B:$B,X$4))</f>
        <v>6708750</v>
      </c>
      <c r="Y11" s="22">
        <f>IF(EDATE($B11,Y$4)&gt;end_date,"",SUMIFS(Data!$D:$D,Data!$A:$A,$B11,Data!$B:$B,Y$4))</f>
        <v>6897614.3783288784</v>
      </c>
      <c r="Z11" s="22">
        <f>IF(EDATE($B11,Z$4)&gt;end_date,"",SUMIFS(Data!$D:$D,Data!$A:$A,$B11,Data!$B:$B,Z$4))</f>
        <v>6929680</v>
      </c>
      <c r="AA11" s="22">
        <f>IF(EDATE($B11,AA$4)&gt;end_date,"",SUMIFS(Data!$D:$D,Data!$A:$A,$B11,Data!$B:$B,AA$4))</f>
        <v>6988960</v>
      </c>
      <c r="AB11" s="22">
        <f>IF(EDATE($B11,AB$4)&gt;end_date,"",SUMIFS(Data!$D:$D,Data!$A:$A,$B11,Data!$B:$B,AB$4))</f>
        <v>7035320</v>
      </c>
      <c r="AC11" s="22">
        <f>IF(EDATE($B11,AC$4)&gt;end_date,"",SUMIFS(Data!$D:$D,Data!$A:$A,$B11,Data!$B:$B,AC$4))</f>
        <v>7084720</v>
      </c>
      <c r="AD11" s="22">
        <f>IF(EDATE($B11,AD$4)&gt;end_date,"",SUMIFS(Data!$D:$D,Data!$A:$A,$B11,Data!$B:$B,AD$4))</f>
        <v>7129560</v>
      </c>
      <c r="AE11" s="22">
        <f>IF(EDATE($B11,AE$4)&gt;end_date,"",SUMIFS(Data!$D:$D,Data!$A:$A,$B11,Data!$B:$B,AE$4))</f>
        <v>7169840</v>
      </c>
      <c r="AF11" s="22">
        <f>IF(EDATE($B11,AF$4)&gt;end_date,"",SUMIFS(Data!$D:$D,Data!$A:$A,$B11,Data!$B:$B,AF$4))</f>
        <v>7478837.090505274</v>
      </c>
      <c r="AG11" s="22">
        <f>IF(EDATE($B11,AG$4)&gt;end_date,"",SUMIFS(Data!$D:$D,Data!$A:$A,$B11,Data!$B:$B,AG$4))</f>
        <v>7532650</v>
      </c>
      <c r="AH11" s="22">
        <f>IF(EDATE($B11,AH$4)&gt;end_date,"",SUMIFS(Data!$D:$D,Data!$A:$A,$B11,Data!$B:$B,AH$4))</f>
        <v>7567410</v>
      </c>
      <c r="AI11" s="22">
        <f>IF(EDATE($B11,AI$4)&gt;end_date,"",SUMIFS(Data!$D:$D,Data!$A:$A,$B11,Data!$B:$B,AI$4))</f>
        <v>7799555.1940066973</v>
      </c>
      <c r="AJ11" s="22">
        <f>IF(EDATE($B11,AJ$4)&gt;end_date,"",SUMIFS(Data!$D:$D,Data!$A:$A,$B11,Data!$B:$B,AJ$4))</f>
        <v>7826056.0000000009</v>
      </c>
      <c r="AK11" s="22">
        <f>IF(EDATE($B11,AK$4)&gt;end_date,"",SUMIFS(Data!$D:$D,Data!$A:$A,$B11,Data!$B:$B,AK$4))</f>
        <v>7876974.9999999991</v>
      </c>
      <c r="AL11" s="22">
        <f>IF(EDATE($B11,AL$4)&gt;end_date,"",SUMIFS(Data!$D:$D,Data!$A:$A,$B11,Data!$B:$B,AL$4))</f>
        <v>7897349.9999999991</v>
      </c>
      <c r="AM11" s="22">
        <f>IF(EDATE($B11,AM$4)&gt;end_date,"",SUMIFS(Data!$D:$D,Data!$A:$A,$B11,Data!$B:$B,AM$4))</f>
        <v>7917724.9999999991</v>
      </c>
      <c r="AN11" s="22">
        <f>IF(EDATE($B11,AN$4)&gt;end_date,"",SUMIFS(Data!$D:$D,Data!$A:$A,$B11,Data!$B:$B,AN$4))</f>
        <v>7932394.9999999991</v>
      </c>
      <c r="AO11" s="22">
        <f>IF(EDATE($B11,AO$4)&gt;end_date,"",SUMIFS(Data!$D:$D,Data!$A:$A,$B11,Data!$B:$B,AO$4))</f>
        <v>7950324.9999999991</v>
      </c>
      <c r="AP11" s="22">
        <f>IF(EDATE($B11,AP$4)&gt;end_date,"",SUMIFS(Data!$D:$D,Data!$A:$A,$B11,Data!$B:$B,AP$4))</f>
        <v>7964994.9999999991</v>
      </c>
      <c r="AQ11" s="22">
        <f>IF(EDATE($B11,AQ$4)&gt;end_date,"",SUMIFS(Data!$D:$D,Data!$A:$A,$B11,Data!$B:$B,AQ$4))</f>
        <v>7980479.9999999991</v>
      </c>
      <c r="AR11" s="22">
        <f>IF(EDATE($B11,AR$4)&gt;end_date,"",SUMIFS(Data!$D:$D,Data!$A:$A,$B11,Data!$B:$B,AR$4))</f>
        <v>7994334.9999999991</v>
      </c>
      <c r="AS11" s="22">
        <f>IF(EDATE($B11,AS$4)&gt;end_date,"",SUMIFS(Data!$D:$D,Data!$A:$A,$B11,Data!$B:$B,AS$4))</f>
        <v>8008189.9999999991</v>
      </c>
      <c r="AT11" s="22">
        <f>IF(EDATE($B11,AT$4)&gt;end_date,"",SUMIFS(Data!$D:$D,Data!$A:$A,$B11,Data!$B:$B,AT$4))</f>
        <v>8018784.9999999991</v>
      </c>
      <c r="AU11" s="22">
        <f>IF(EDATE($B11,AU$4)&gt;end_date,"",SUMIFS(Data!$D:$D,Data!$A:$A,$B11,Data!$B:$B,AU$4))</f>
        <v>8027749.9999999991</v>
      </c>
      <c r="AV11" s="22">
        <f>IF(EDATE($B11,AV$4)&gt;end_date,"",SUMIFS(Data!$D:$D,Data!$A:$A,$B11,Data!$B:$B,AV$4))</f>
        <v>8036714.9999999991</v>
      </c>
      <c r="AW11" s="22">
        <f>IF(EDATE($B11,AW$4)&gt;end_date,"",SUMIFS(Data!$D:$D,Data!$A:$A,$B11,Data!$B:$B,AW$4))</f>
        <v>8044049.9999999991</v>
      </c>
      <c r="AX11" s="22">
        <f>IF(EDATE($B11,AX$4)&gt;end_date,"",SUMIFS(Data!$D:$D,Data!$A:$A,$B11,Data!$B:$B,AX$4))</f>
        <v>8050569.9999999991</v>
      </c>
      <c r="AY11" s="22" t="str">
        <f>IF(EDATE($B11,AY$4)&gt;end_date,"",SUMIFS(Data!$D:$D,Data!$A:$A,$B11,Data!$B:$B,AY$4))</f>
        <v/>
      </c>
      <c r="AZ11" s="22" t="str">
        <f>IF(EDATE($B11,AZ$4)&gt;end_date,"",SUMIFS(Data!$D:$D,Data!$A:$A,$B11,Data!$B:$B,AZ$4))</f>
        <v/>
      </c>
      <c r="BA11" s="22" t="str">
        <f>IF(EDATE($B11,BA$4)&gt;end_date,"",SUMIFS(Data!$D:$D,Data!$A:$A,$B11,Data!$B:$B,BA$4))</f>
        <v/>
      </c>
      <c r="BB11" s="22" t="str">
        <f>IF(EDATE($B11,BB$4)&gt;end_date,"",SUMIFS(Data!$D:$D,Data!$A:$A,$B11,Data!$B:$B,BB$4))</f>
        <v/>
      </c>
      <c r="BC11" s="22" t="str">
        <f>IF(EDATE($B11,BC$4)&gt;end_date,"",SUMIFS(Data!$D:$D,Data!$A:$A,$B11,Data!$B:$B,BC$4))</f>
        <v/>
      </c>
      <c r="BD11" s="23" t="str">
        <f>IF(EDATE($B11,BD$4)&gt;end_date,"",SUMIFS(Data!$D:$D,Data!$A:$A,$B11,Data!$B:$B,BD$4))</f>
        <v/>
      </c>
      <c r="BE11" s="16"/>
      <c r="BF11" s="16"/>
      <c r="BG11" s="16"/>
      <c r="BH11" s="16"/>
      <c r="BI11" s="16"/>
      <c r="BJ11" s="16"/>
      <c r="BK11" s="16"/>
      <c r="BL11" s="16"/>
      <c r="BM11" s="16"/>
      <c r="BN11" s="16"/>
      <c r="BO11" s="16"/>
      <c r="BP11" s="16"/>
    </row>
    <row r="12" spans="2:68" x14ac:dyDescent="0.25">
      <c r="B12" s="31">
        <f t="shared" si="1"/>
        <v>42401</v>
      </c>
      <c r="C12" s="22">
        <f>IF(EDATE($B12,C$4)&gt;end_date,"",SUMIFS(Data!$D:$D,Data!$A:$A,$B12,Data!$B:$B,C$4))</f>
        <v>520385.59224433359</v>
      </c>
      <c r="D12" s="22">
        <f>IF(EDATE($B12,D$4)&gt;end_date,"",SUMIFS(Data!$D:$D,Data!$A:$A,$B12,Data!$B:$B,D$4))</f>
        <v>1156931.4241537233</v>
      </c>
      <c r="E12" s="22">
        <f>IF(EDATE($B12,E$4)&gt;end_date,"",SUMIFS(Data!$D:$D,Data!$A:$A,$B12,Data!$B:$B,E$4))</f>
        <v>1667823.0659486193</v>
      </c>
      <c r="F12" s="22">
        <f>IF(EDATE($B12,F$4)&gt;end_date,"",SUMIFS(Data!$D:$D,Data!$A:$A,$B12,Data!$B:$B,F$4))</f>
        <v>2048533.8412667962</v>
      </c>
      <c r="G12" s="22">
        <f>IF(EDATE($B12,G$4)&gt;end_date,"",SUMIFS(Data!$D:$D,Data!$A:$A,$B12,Data!$B:$B,G$4))</f>
        <v>2730626.1155784419</v>
      </c>
      <c r="H12" s="22">
        <f>IF(EDATE($B12,H$4)&gt;end_date,"",SUMIFS(Data!$D:$D,Data!$A:$A,$B12,Data!$B:$B,H$4))</f>
        <v>3056509.8447684683</v>
      </c>
      <c r="I12" s="22">
        <f>IF(EDATE($B12,I$4)&gt;end_date,"",SUMIFS(Data!$D:$D,Data!$A:$A,$B12,Data!$B:$B,I$4))</f>
        <v>3446544.3514635027</v>
      </c>
      <c r="J12" s="22">
        <f>IF(EDATE($B12,J$4)&gt;end_date,"",SUMIFS(Data!$D:$D,Data!$A:$A,$B12,Data!$B:$B,J$4))</f>
        <v>3954330.167123836</v>
      </c>
      <c r="K12" s="22">
        <f>IF(EDATE($B12,K$4)&gt;end_date,"",SUMIFS(Data!$D:$D,Data!$A:$A,$B12,Data!$B:$B,K$4))</f>
        <v>4140204.5310333027</v>
      </c>
      <c r="L12" s="22">
        <f>IF(EDATE($B12,L$4)&gt;end_date,"",SUMIFS(Data!$D:$D,Data!$A:$A,$B12,Data!$B:$B,L$4))</f>
        <v>4502647.2619095352</v>
      </c>
      <c r="M12" s="22">
        <f>IF(EDATE($B12,M$4)&gt;end_date,"",SUMIFS(Data!$D:$D,Data!$A:$A,$B12,Data!$B:$B,M$4))</f>
        <v>4704030.0977192773</v>
      </c>
      <c r="N12" s="22">
        <f>IF(EDATE($B12,N$4)&gt;end_date,"",SUMIFS(Data!$D:$D,Data!$A:$A,$B12,Data!$B:$B,N$4))</f>
        <v>4912211.9581229696</v>
      </c>
      <c r="O12" s="22">
        <f>IF(EDATE($B12,O$4)&gt;end_date,"",SUMIFS(Data!$D:$D,Data!$A:$A,$B12,Data!$B:$B,O$4))</f>
        <v>5103517.0220361641</v>
      </c>
      <c r="P12" s="22">
        <f>IF(EDATE($B12,P$4)&gt;end_date,"",SUMIFS(Data!$D:$D,Data!$A:$A,$B12,Data!$B:$B,P$4))</f>
        <v>5209250</v>
      </c>
      <c r="Q12" s="22">
        <f>IF(EDATE($B12,Q$4)&gt;end_date,"",SUMIFS(Data!$D:$D,Data!$A:$A,$B12,Data!$B:$B,Q$4))</f>
        <v>5349280</v>
      </c>
      <c r="R12" s="22">
        <f>IF(EDATE($B12,R$4)&gt;end_date,"",SUMIFS(Data!$D:$D,Data!$A:$A,$B12,Data!$B:$B,R$4))</f>
        <v>5481940</v>
      </c>
      <c r="S12" s="22">
        <f>IF(EDATE($B12,S$4)&gt;end_date,"",SUMIFS(Data!$D:$D,Data!$A:$A,$B12,Data!$B:$B,S$4))</f>
        <v>6041286.6979766199</v>
      </c>
      <c r="T12" s="22">
        <f>IF(EDATE($B12,T$4)&gt;end_date,"",SUMIFS(Data!$D:$D,Data!$A:$A,$B12,Data!$B:$B,T$4))</f>
        <v>6114452.0472162534</v>
      </c>
      <c r="U12" s="22">
        <f>IF(EDATE($B12,U$4)&gt;end_date,"",SUMIFS(Data!$D:$D,Data!$A:$A,$B12,Data!$B:$B,U$4))</f>
        <v>6171320</v>
      </c>
      <c r="V12" s="22">
        <f>IF(EDATE($B12,V$4)&gt;end_date,"",SUMIFS(Data!$D:$D,Data!$A:$A,$B12,Data!$B:$B,V$4))</f>
        <v>6595567.7281848378</v>
      </c>
      <c r="W12" s="22">
        <f>IF(EDATE($B12,W$4)&gt;end_date,"",SUMIFS(Data!$D:$D,Data!$A:$A,$B12,Data!$B:$B,W$4))</f>
        <v>6688500</v>
      </c>
      <c r="X12" s="22">
        <f>IF(EDATE($B12,X$4)&gt;end_date,"",SUMIFS(Data!$D:$D,Data!$A:$A,$B12,Data!$B:$B,X$4))</f>
        <v>6883110.7624381911</v>
      </c>
      <c r="Y12" s="22">
        <f>IF(EDATE($B12,Y$4)&gt;end_date,"",SUMIFS(Data!$D:$D,Data!$A:$A,$B12,Data!$B:$B,Y$4))</f>
        <v>6916000</v>
      </c>
      <c r="Z12" s="22">
        <f>IF(EDATE($B12,Z$4)&gt;end_date,"",SUMIFS(Data!$D:$D,Data!$A:$A,$B12,Data!$B:$B,Z$4))</f>
        <v>6982880</v>
      </c>
      <c r="AA12" s="22">
        <f>IF(EDATE($B12,AA$4)&gt;end_date,"",SUMIFS(Data!$D:$D,Data!$A:$A,$B12,Data!$B:$B,AA$4))</f>
        <v>7039120</v>
      </c>
      <c r="AB12" s="22">
        <f>IF(EDATE($B12,AB$4)&gt;end_date,"",SUMIFS(Data!$D:$D,Data!$A:$A,$B12,Data!$B:$B,AB$4))</f>
        <v>7094600</v>
      </c>
      <c r="AC12" s="22">
        <f>IF(EDATE($B12,AC$4)&gt;end_date,"",SUMIFS(Data!$D:$D,Data!$A:$A,$B12,Data!$B:$B,AC$4))</f>
        <v>7140200</v>
      </c>
      <c r="AD12" s="22">
        <f>IF(EDATE($B12,AD$4)&gt;end_date,"",SUMIFS(Data!$D:$D,Data!$A:$A,$B12,Data!$B:$B,AD$4))</f>
        <v>7185040</v>
      </c>
      <c r="AE12" s="22">
        <f>IF(EDATE($B12,AE$4)&gt;end_date,"",SUMIFS(Data!$D:$D,Data!$A:$A,$B12,Data!$B:$B,AE$4))</f>
        <v>7498547.2873493209</v>
      </c>
      <c r="AF12" s="22">
        <f>IF(EDATE($B12,AF$4)&gt;end_date,"",SUMIFS(Data!$D:$D,Data!$A:$A,$B12,Data!$B:$B,AF$4))</f>
        <v>7557140</v>
      </c>
      <c r="AG12" s="22">
        <f>IF(EDATE($B12,AG$4)&gt;end_date,"",SUMIFS(Data!$D:$D,Data!$A:$A,$B12,Data!$B:$B,AG$4))</f>
        <v>7595060</v>
      </c>
      <c r="AH12" s="22">
        <f>IF(EDATE($B12,AH$4)&gt;end_date,"",SUMIFS(Data!$D:$D,Data!$A:$A,$B12,Data!$B:$B,AH$4))</f>
        <v>7831207.9153975677</v>
      </c>
      <c r="AI12" s="22">
        <f>IF(EDATE($B12,AI$4)&gt;end_date,"",SUMIFS(Data!$D:$D,Data!$A:$A,$B12,Data!$B:$B,AI$4))</f>
        <v>7861784.0000000009</v>
      </c>
      <c r="AJ12" s="22">
        <f>IF(EDATE($B12,AJ$4)&gt;end_date,"",SUMIFS(Data!$D:$D,Data!$A:$A,$B12,Data!$B:$B,AJ$4))</f>
        <v>7913649.9999999991</v>
      </c>
      <c r="AK12" s="22">
        <f>IF(EDATE($B12,AK$4)&gt;end_date,"",SUMIFS(Data!$D:$D,Data!$A:$A,$B12,Data!$B:$B,AK$4))</f>
        <v>7935654.9999999991</v>
      </c>
      <c r="AL12" s="22">
        <f>IF(EDATE($B12,AL$4)&gt;end_date,"",SUMIFS(Data!$D:$D,Data!$A:$A,$B12,Data!$B:$B,AL$4))</f>
        <v>7955214.9999999991</v>
      </c>
      <c r="AM12" s="22">
        <f>IF(EDATE($B12,AM$4)&gt;end_date,"",SUMIFS(Data!$D:$D,Data!$A:$A,$B12,Data!$B:$B,AM$4))</f>
        <v>7973959.9999999991</v>
      </c>
      <c r="AN12" s="22">
        <f>IF(EDATE($B12,AN$4)&gt;end_date,"",SUMIFS(Data!$D:$D,Data!$A:$A,$B12,Data!$B:$B,AN$4))</f>
        <v>7994334.9999999991</v>
      </c>
      <c r="AO12" s="22">
        <f>IF(EDATE($B12,AO$4)&gt;end_date,"",SUMIFS(Data!$D:$D,Data!$A:$A,$B12,Data!$B:$B,AO$4))</f>
        <v>8010634.9999999991</v>
      </c>
      <c r="AP12" s="22">
        <f>IF(EDATE($B12,AP$4)&gt;end_date,"",SUMIFS(Data!$D:$D,Data!$A:$A,$B12,Data!$B:$B,AP$4))</f>
        <v>8026119.9999999991</v>
      </c>
      <c r="AQ12" s="22">
        <f>IF(EDATE($B12,AQ$4)&gt;end_date,"",SUMIFS(Data!$D:$D,Data!$A:$A,$B12,Data!$B:$B,AQ$4))</f>
        <v>8041604.9999999991</v>
      </c>
      <c r="AR12" s="22">
        <f>IF(EDATE($B12,AR$4)&gt;end_date,"",SUMIFS(Data!$D:$D,Data!$A:$A,$B12,Data!$B:$B,AR$4))</f>
        <v>8057904.9999999991</v>
      </c>
      <c r="AS12" s="22">
        <f>IF(EDATE($B12,AS$4)&gt;end_date,"",SUMIFS(Data!$D:$D,Data!$A:$A,$B12,Data!$B:$B,AS$4))</f>
        <v>8070129.9999999991</v>
      </c>
      <c r="AT12" s="22">
        <f>IF(EDATE($B12,AT$4)&gt;end_date,"",SUMIFS(Data!$D:$D,Data!$A:$A,$B12,Data!$B:$B,AT$4))</f>
        <v>8079094.9999999991</v>
      </c>
      <c r="AU12" s="22">
        <f>IF(EDATE($B12,AU$4)&gt;end_date,"",SUMIFS(Data!$D:$D,Data!$A:$A,$B12,Data!$B:$B,AU$4))</f>
        <v>8088874.9999999991</v>
      </c>
      <c r="AV12" s="22">
        <f>IF(EDATE($B12,AV$4)&gt;end_date,"",SUMIFS(Data!$D:$D,Data!$A:$A,$B12,Data!$B:$B,AV$4))</f>
        <v>8098654.9999999991</v>
      </c>
      <c r="AW12" s="22">
        <f>IF(EDATE($B12,AW$4)&gt;end_date,"",SUMIFS(Data!$D:$D,Data!$A:$A,$B12,Data!$B:$B,AW$4))</f>
        <v>8105989.9999999991</v>
      </c>
      <c r="AX12" s="22" t="str">
        <f>IF(EDATE($B12,AX$4)&gt;end_date,"",SUMIFS(Data!$D:$D,Data!$A:$A,$B12,Data!$B:$B,AX$4))</f>
        <v/>
      </c>
      <c r="AY12" s="22" t="str">
        <f>IF(EDATE($B12,AY$4)&gt;end_date,"",SUMIFS(Data!$D:$D,Data!$A:$A,$B12,Data!$B:$B,AY$4))</f>
        <v/>
      </c>
      <c r="AZ12" s="22" t="str">
        <f>IF(EDATE($B12,AZ$4)&gt;end_date,"",SUMIFS(Data!$D:$D,Data!$A:$A,$B12,Data!$B:$B,AZ$4))</f>
        <v/>
      </c>
      <c r="BA12" s="22" t="str">
        <f>IF(EDATE($B12,BA$4)&gt;end_date,"",SUMIFS(Data!$D:$D,Data!$A:$A,$B12,Data!$B:$B,BA$4))</f>
        <v/>
      </c>
      <c r="BB12" s="22" t="str">
        <f>IF(EDATE($B12,BB$4)&gt;end_date,"",SUMIFS(Data!$D:$D,Data!$A:$A,$B12,Data!$B:$B,BB$4))</f>
        <v/>
      </c>
      <c r="BC12" s="22" t="str">
        <f>IF(EDATE($B12,BC$4)&gt;end_date,"",SUMIFS(Data!$D:$D,Data!$A:$A,$B12,Data!$B:$B,BC$4))</f>
        <v/>
      </c>
      <c r="BD12" s="23" t="str">
        <f>IF(EDATE($B12,BD$4)&gt;end_date,"",SUMIFS(Data!$D:$D,Data!$A:$A,$B12,Data!$B:$B,BD$4))</f>
        <v/>
      </c>
      <c r="BE12" s="16"/>
      <c r="BF12" s="16"/>
      <c r="BG12" s="16"/>
      <c r="BH12" s="16"/>
      <c r="BI12" s="16"/>
      <c r="BJ12" s="16"/>
      <c r="BK12" s="16"/>
      <c r="BL12" s="16"/>
      <c r="BM12" s="16"/>
      <c r="BN12" s="16"/>
      <c r="BO12" s="16"/>
      <c r="BP12" s="16"/>
    </row>
    <row r="13" spans="2:68" x14ac:dyDescent="0.25">
      <c r="B13" s="31">
        <f t="shared" si="1"/>
        <v>42430</v>
      </c>
      <c r="C13" s="22">
        <f>IF(EDATE($B13,C$4)&gt;end_date,"",SUMIFS(Data!$D:$D,Data!$A:$A,$B13,Data!$B:$B,C$4))</f>
        <v>598540.32126309059</v>
      </c>
      <c r="D13" s="22">
        <f>IF(EDATE($B13,D$4)&gt;end_date,"",SUMIFS(Data!$D:$D,Data!$A:$A,$B13,Data!$B:$B,D$4))</f>
        <v>1337425.8966955366</v>
      </c>
      <c r="E13" s="22">
        <f>IF(EDATE($B13,E$4)&gt;end_date,"",SUMIFS(Data!$D:$D,Data!$A:$A,$B13,Data!$B:$B,E$4))</f>
        <v>1890370.9957750184</v>
      </c>
      <c r="F13" s="22">
        <f>IF(EDATE($B13,F$4)&gt;end_date,"",SUMIFS(Data!$D:$D,Data!$A:$A,$B13,Data!$B:$B,F$4))</f>
        <v>2713386.536945703</v>
      </c>
      <c r="G13" s="22">
        <f>IF(EDATE($B13,G$4)&gt;end_date,"",SUMIFS(Data!$D:$D,Data!$A:$A,$B13,Data!$B:$B,G$4))</f>
        <v>3179883.0161837367</v>
      </c>
      <c r="H13" s="22">
        <f>IF(EDATE($B13,H$4)&gt;end_date,"",SUMIFS(Data!$D:$D,Data!$A:$A,$B13,Data!$B:$B,H$4))</f>
        <v>3698640.1018036082</v>
      </c>
      <c r="I13" s="22">
        <f>IF(EDATE($B13,I$4)&gt;end_date,"",SUMIFS(Data!$D:$D,Data!$A:$A,$B13,Data!$B:$B,I$4))</f>
        <v>4313994.7100281231</v>
      </c>
      <c r="J13" s="22">
        <f>IF(EDATE($B13,J$4)&gt;end_date,"",SUMIFS(Data!$D:$D,Data!$A:$A,$B13,Data!$B:$B,J$4))</f>
        <v>4585801.7095230203</v>
      </c>
      <c r="K13" s="22">
        <f>IF(EDATE($B13,K$4)&gt;end_date,"",SUMIFS(Data!$D:$D,Data!$A:$A,$B13,Data!$B:$B,K$4))</f>
        <v>5032290.9908423293</v>
      </c>
      <c r="L13" s="22">
        <f>IF(EDATE($B13,L$4)&gt;end_date,"",SUMIFS(Data!$D:$D,Data!$A:$A,$B13,Data!$B:$B,L$4))</f>
        <v>5296174.1364607755</v>
      </c>
      <c r="M13" s="22">
        <f>IF(EDATE($B13,M$4)&gt;end_date,"",SUMIFS(Data!$D:$D,Data!$A:$A,$B13,Data!$B:$B,M$4))</f>
        <v>5570514.7326018782</v>
      </c>
      <c r="N13" s="22">
        <f>IF(EDATE($B13,N$4)&gt;end_date,"",SUMIFS(Data!$D:$D,Data!$A:$A,$B13,Data!$B:$B,N$4))</f>
        <v>5822121.5329172034</v>
      </c>
      <c r="O13" s="22">
        <f>IF(EDATE($B13,O$4)&gt;end_date,"",SUMIFS(Data!$D:$D,Data!$A:$A,$B13,Data!$B:$B,O$4))</f>
        <v>6016600</v>
      </c>
      <c r="P13" s="22">
        <f>IF(EDATE($B13,P$4)&gt;end_date,"",SUMIFS(Data!$D:$D,Data!$A:$A,$B13,Data!$B:$B,P$4))</f>
        <v>6217600</v>
      </c>
      <c r="Q13" s="22">
        <f>IF(EDATE($B13,Q$4)&gt;end_date,"",SUMIFS(Data!$D:$D,Data!$A:$A,$B13,Data!$B:$B,Q$4))</f>
        <v>6401180</v>
      </c>
      <c r="R13" s="22">
        <f>IF(EDATE($B13,R$4)&gt;end_date,"",SUMIFS(Data!$D:$D,Data!$A:$A,$B13,Data!$B:$B,R$4))</f>
        <v>7091976.6508281603</v>
      </c>
      <c r="S13" s="22">
        <f>IF(EDATE($B13,S$4)&gt;end_date,"",SUMIFS(Data!$D:$D,Data!$A:$A,$B13,Data!$B:$B,S$4))</f>
        <v>7215039.0944783892</v>
      </c>
      <c r="T13" s="22">
        <f>IF(EDATE($B13,T$4)&gt;end_date,"",SUMIFS(Data!$D:$D,Data!$A:$A,$B13,Data!$B:$B,T$4))</f>
        <v>7305190</v>
      </c>
      <c r="U13" s="22">
        <f>IF(EDATE($B13,U$4)&gt;end_date,"",SUMIFS(Data!$D:$D,Data!$A:$A,$B13,Data!$B:$B,U$4))</f>
        <v>7823067.850089415</v>
      </c>
      <c r="V13" s="22">
        <f>IF(EDATE($B13,V$4)&gt;end_date,"",SUMIFS(Data!$D:$D,Data!$A:$A,$B13,Data!$B:$B,V$4))</f>
        <v>7953000</v>
      </c>
      <c r="W13" s="22">
        <f>IF(EDATE($B13,W$4)&gt;end_date,"",SUMIFS(Data!$D:$D,Data!$A:$A,$B13,Data!$B:$B,W$4))</f>
        <v>8195306.3264429877</v>
      </c>
      <c r="X13" s="22">
        <f>IF(EDATE($B13,X$4)&gt;end_date,"",SUMIFS(Data!$D:$D,Data!$A:$A,$B13,Data!$B:$B,X$4))</f>
        <v>8246760</v>
      </c>
      <c r="Y13" s="22">
        <f>IF(EDATE($B13,Y$4)&gt;end_date,"",SUMIFS(Data!$D:$D,Data!$A:$A,$B13,Data!$B:$B,Y$4))</f>
        <v>8334160</v>
      </c>
      <c r="Z13" s="22">
        <f>IF(EDATE($B13,Z$4)&gt;end_date,"",SUMIFS(Data!$D:$D,Data!$A:$A,$B13,Data!$B:$B,Z$4))</f>
        <v>8413960</v>
      </c>
      <c r="AA13" s="22">
        <f>IF(EDATE($B13,AA$4)&gt;end_date,"",SUMIFS(Data!$D:$D,Data!$A:$A,$B13,Data!$B:$B,AA$4))</f>
        <v>8503640</v>
      </c>
      <c r="AB13" s="22">
        <f>IF(EDATE($B13,AB$4)&gt;end_date,"",SUMIFS(Data!$D:$D,Data!$A:$A,$B13,Data!$B:$B,AB$4))</f>
        <v>8569760</v>
      </c>
      <c r="AC13" s="22">
        <f>IF(EDATE($B13,AC$4)&gt;end_date,"",SUMIFS(Data!$D:$D,Data!$A:$A,$B13,Data!$B:$B,AC$4))</f>
        <v>8631320</v>
      </c>
      <c r="AD13" s="22">
        <f>IF(EDATE($B13,AD$4)&gt;end_date,"",SUMIFS(Data!$D:$D,Data!$A:$A,$B13,Data!$B:$B,AD$4))</f>
        <v>9017020.8522147182</v>
      </c>
      <c r="AE13" s="22">
        <f>IF(EDATE($B13,AE$4)&gt;end_date,"",SUMIFS(Data!$D:$D,Data!$A:$A,$B13,Data!$B:$B,AE$4))</f>
        <v>9098430</v>
      </c>
      <c r="AF13" s="22">
        <f>IF(EDATE($B13,AF$4)&gt;end_date,"",SUMIFS(Data!$D:$D,Data!$A:$A,$B13,Data!$B:$B,AF$4))</f>
        <v>9149780</v>
      </c>
      <c r="AG13" s="22">
        <f>IF(EDATE($B13,AG$4)&gt;end_date,"",SUMIFS(Data!$D:$D,Data!$A:$A,$B13,Data!$B:$B,AG$4))</f>
        <v>9436569.0156832337</v>
      </c>
      <c r="AH13" s="22">
        <f>IF(EDATE($B13,AH$4)&gt;end_date,"",SUMIFS(Data!$D:$D,Data!$A:$A,$B13,Data!$B:$B,AH$4))</f>
        <v>9477664</v>
      </c>
      <c r="AI13" s="22">
        <f>IF(EDATE($B13,AI$4)&gt;end_date,"",SUMIFS(Data!$D:$D,Data!$A:$A,$B13,Data!$B:$B,AI$4))</f>
        <v>9542835</v>
      </c>
      <c r="AJ13" s="22">
        <f>IF(EDATE($B13,AJ$4)&gt;end_date,"",SUMIFS(Data!$D:$D,Data!$A:$A,$B13,Data!$B:$B,AJ$4))</f>
        <v>9571360</v>
      </c>
      <c r="AK13" s="22">
        <f>IF(EDATE($B13,AK$4)&gt;end_date,"",SUMIFS(Data!$D:$D,Data!$A:$A,$B13,Data!$B:$B,AK$4))</f>
        <v>9599885</v>
      </c>
      <c r="AL13" s="22">
        <f>IF(EDATE($B13,AL$4)&gt;end_date,"",SUMIFS(Data!$D:$D,Data!$A:$A,$B13,Data!$B:$B,AL$4))</f>
        <v>9626780</v>
      </c>
      <c r="AM13" s="22">
        <f>IF(EDATE($B13,AM$4)&gt;end_date,"",SUMIFS(Data!$D:$D,Data!$A:$A,$B13,Data!$B:$B,AM$4))</f>
        <v>9657750</v>
      </c>
      <c r="AN13" s="22">
        <f>IF(EDATE($B13,AN$4)&gt;end_date,"",SUMIFS(Data!$D:$D,Data!$A:$A,$B13,Data!$B:$B,AN$4))</f>
        <v>9679755</v>
      </c>
      <c r="AO13" s="22">
        <f>IF(EDATE($B13,AO$4)&gt;end_date,"",SUMIFS(Data!$D:$D,Data!$A:$A,$B13,Data!$B:$B,AO$4))</f>
        <v>9702575</v>
      </c>
      <c r="AP13" s="22">
        <f>IF(EDATE($B13,AP$4)&gt;end_date,"",SUMIFS(Data!$D:$D,Data!$A:$A,$B13,Data!$B:$B,AP$4))</f>
        <v>9724580</v>
      </c>
      <c r="AQ13" s="22">
        <f>IF(EDATE($B13,AQ$4)&gt;end_date,"",SUMIFS(Data!$D:$D,Data!$A:$A,$B13,Data!$B:$B,AQ$4))</f>
        <v>9744955</v>
      </c>
      <c r="AR13" s="22">
        <f>IF(EDATE($B13,AR$4)&gt;end_date,"",SUMIFS(Data!$D:$D,Data!$A:$A,$B13,Data!$B:$B,AR$4))</f>
        <v>9761255</v>
      </c>
      <c r="AS13" s="22">
        <f>IF(EDATE($B13,AS$4)&gt;end_date,"",SUMIFS(Data!$D:$D,Data!$A:$A,$B13,Data!$B:$B,AS$4))</f>
        <v>9773480</v>
      </c>
      <c r="AT13" s="22">
        <f>IF(EDATE($B13,AT$4)&gt;end_date,"",SUMIFS(Data!$D:$D,Data!$A:$A,$B13,Data!$B:$B,AT$4))</f>
        <v>9785705</v>
      </c>
      <c r="AU13" s="22">
        <f>IF(EDATE($B13,AU$4)&gt;end_date,"",SUMIFS(Data!$D:$D,Data!$A:$A,$B13,Data!$B:$B,AU$4))</f>
        <v>9796300</v>
      </c>
      <c r="AV13" s="22">
        <f>IF(EDATE($B13,AV$4)&gt;end_date,"",SUMIFS(Data!$D:$D,Data!$A:$A,$B13,Data!$B:$B,AV$4))</f>
        <v>9806080</v>
      </c>
      <c r="AW13" s="22" t="str">
        <f>IF(EDATE($B13,AW$4)&gt;end_date,"",SUMIFS(Data!$D:$D,Data!$A:$A,$B13,Data!$B:$B,AW$4))</f>
        <v/>
      </c>
      <c r="AX13" s="22" t="str">
        <f>IF(EDATE($B13,AX$4)&gt;end_date,"",SUMIFS(Data!$D:$D,Data!$A:$A,$B13,Data!$B:$B,AX$4))</f>
        <v/>
      </c>
      <c r="AY13" s="22" t="str">
        <f>IF(EDATE($B13,AY$4)&gt;end_date,"",SUMIFS(Data!$D:$D,Data!$A:$A,$B13,Data!$B:$B,AY$4))</f>
        <v/>
      </c>
      <c r="AZ13" s="22" t="str">
        <f>IF(EDATE($B13,AZ$4)&gt;end_date,"",SUMIFS(Data!$D:$D,Data!$A:$A,$B13,Data!$B:$B,AZ$4))</f>
        <v/>
      </c>
      <c r="BA13" s="22" t="str">
        <f>IF(EDATE($B13,BA$4)&gt;end_date,"",SUMIFS(Data!$D:$D,Data!$A:$A,$B13,Data!$B:$B,BA$4))</f>
        <v/>
      </c>
      <c r="BB13" s="22" t="str">
        <f>IF(EDATE($B13,BB$4)&gt;end_date,"",SUMIFS(Data!$D:$D,Data!$A:$A,$B13,Data!$B:$B,BB$4))</f>
        <v/>
      </c>
      <c r="BC13" s="22" t="str">
        <f>IF(EDATE($B13,BC$4)&gt;end_date,"",SUMIFS(Data!$D:$D,Data!$A:$A,$B13,Data!$B:$B,BC$4))</f>
        <v/>
      </c>
      <c r="BD13" s="23" t="str">
        <f>IF(EDATE($B13,BD$4)&gt;end_date,"",SUMIFS(Data!$D:$D,Data!$A:$A,$B13,Data!$B:$B,BD$4))</f>
        <v/>
      </c>
      <c r="BE13" s="16"/>
      <c r="BF13" s="16"/>
      <c r="BG13" s="16"/>
      <c r="BH13" s="16"/>
      <c r="BI13" s="16"/>
      <c r="BJ13" s="16"/>
      <c r="BK13" s="16"/>
      <c r="BL13" s="16"/>
      <c r="BM13" s="16"/>
      <c r="BN13" s="16"/>
      <c r="BO13" s="16"/>
      <c r="BP13" s="16"/>
    </row>
    <row r="14" spans="2:68" x14ac:dyDescent="0.25">
      <c r="B14" s="31">
        <f t="shared" si="1"/>
        <v>42461</v>
      </c>
      <c r="C14" s="22">
        <f>IF(EDATE($B14,C$4)&gt;end_date,"",SUMIFS(Data!$D:$D,Data!$A:$A,$B14,Data!$B:$B,C$4))</f>
        <v>596899.34874978417</v>
      </c>
      <c r="D14" s="22">
        <f>IF(EDATE($B14,D$4)&gt;end_date,"",SUMIFS(Data!$D:$D,Data!$A:$A,$B14,Data!$B:$B,D$4))</f>
        <v>1320551.4291402563</v>
      </c>
      <c r="E14" s="22">
        <f>IF(EDATE($B14,E$4)&gt;end_date,"",SUMIFS(Data!$D:$D,Data!$A:$A,$B14,Data!$B:$B,E$4))</f>
        <v>2161104.3214611793</v>
      </c>
      <c r="F14" s="22">
        <f>IF(EDATE($B14,F$4)&gt;end_date,"",SUMIFS(Data!$D:$D,Data!$A:$A,$B14,Data!$B:$B,F$4))</f>
        <v>2694857.1167962593</v>
      </c>
      <c r="G14" s="22">
        <f>IF(EDATE($B14,G$4)&gt;end_date,"",SUMIFS(Data!$D:$D,Data!$A:$A,$B14,Data!$B:$B,G$4))</f>
        <v>3243261.2586647412</v>
      </c>
      <c r="H14" s="22">
        <f>IF(EDATE($B14,H$4)&gt;end_date,"",SUMIFS(Data!$D:$D,Data!$A:$A,$B14,Data!$B:$B,H$4))</f>
        <v>3859959.4705452798</v>
      </c>
      <c r="I14" s="22">
        <f>IF(EDATE($B14,I$4)&gt;end_date,"",SUMIFS(Data!$D:$D,Data!$A:$A,$B14,Data!$B:$B,I$4))</f>
        <v>4169563.0567024639</v>
      </c>
      <c r="J14" s="22">
        <f>IF(EDATE($B14,J$4)&gt;end_date,"",SUMIFS(Data!$D:$D,Data!$A:$A,$B14,Data!$B:$B,J$4))</f>
        <v>4621546.8745271014</v>
      </c>
      <c r="K14" s="22">
        <f>IF(EDATE($B14,K$4)&gt;end_date,"",SUMIFS(Data!$D:$D,Data!$A:$A,$B14,Data!$B:$B,K$4))</f>
        <v>4902087.4074809887</v>
      </c>
      <c r="L14" s="22">
        <f>IF(EDATE($B14,L$4)&gt;end_date,"",SUMIFS(Data!$D:$D,Data!$A:$A,$B14,Data!$B:$B,L$4))</f>
        <v>5174991.2549314229</v>
      </c>
      <c r="M14" s="22">
        <f>IF(EDATE($B14,M$4)&gt;end_date,"",SUMIFS(Data!$D:$D,Data!$A:$A,$B14,Data!$B:$B,M$4))</f>
        <v>5422444.4253544724</v>
      </c>
      <c r="N14" s="22">
        <f>IF(EDATE($B14,N$4)&gt;end_date,"",SUMIFS(Data!$D:$D,Data!$A:$A,$B14,Data!$B:$B,N$4))</f>
        <v>5625320</v>
      </c>
      <c r="O14" s="22">
        <f>IF(EDATE($B14,O$4)&gt;end_date,"",SUMIFS(Data!$D:$D,Data!$A:$A,$B14,Data!$B:$B,O$4))</f>
        <v>5855800</v>
      </c>
      <c r="P14" s="22">
        <f>IF(EDATE($B14,P$4)&gt;end_date,"",SUMIFS(Data!$D:$D,Data!$A:$A,$B14,Data!$B:$B,P$4))</f>
        <v>6057470</v>
      </c>
      <c r="Q14" s="22">
        <f>IF(EDATE($B14,Q$4)&gt;end_date,"",SUMIFS(Data!$D:$D,Data!$A:$A,$B14,Data!$B:$B,Q$4))</f>
        <v>6729470.5640024059</v>
      </c>
      <c r="R14" s="22">
        <f>IF(EDATE($B14,R$4)&gt;end_date,"",SUMIFS(Data!$D:$D,Data!$A:$A,$B14,Data!$B:$B,R$4))</f>
        <v>6863452.7312996592</v>
      </c>
      <c r="S14" s="22">
        <f>IF(EDATE($B14,S$4)&gt;end_date,"",SUMIFS(Data!$D:$D,Data!$A:$A,$B14,Data!$B:$B,S$4))</f>
        <v>6972200</v>
      </c>
      <c r="T14" s="22">
        <f>IF(EDATE($B14,T$4)&gt;end_date,"",SUMIFS(Data!$D:$D,Data!$A:$A,$B14,Data!$B:$B,T$4))</f>
        <v>7479517.5110929506</v>
      </c>
      <c r="U14" s="22">
        <f>IF(EDATE($B14,U$4)&gt;end_date,"",SUMIFS(Data!$D:$D,Data!$A:$A,$B14,Data!$B:$B,U$4))</f>
        <v>7617750</v>
      </c>
      <c r="V14" s="22">
        <f>IF(EDATE($B14,V$4)&gt;end_date,"",SUMIFS(Data!$D:$D,Data!$A:$A,$B14,Data!$B:$B,V$4))</f>
        <v>7857906.4199333191</v>
      </c>
      <c r="W14" s="22">
        <f>IF(EDATE($B14,W$4)&gt;end_date,"",SUMIFS(Data!$D:$D,Data!$A:$A,$B14,Data!$B:$B,W$4))</f>
        <v>7913880</v>
      </c>
      <c r="X14" s="22">
        <f>IF(EDATE($B14,X$4)&gt;end_date,"",SUMIFS(Data!$D:$D,Data!$A:$A,$B14,Data!$B:$B,X$4))</f>
        <v>8005840</v>
      </c>
      <c r="Y14" s="22">
        <f>IF(EDATE($B14,Y$4)&gt;end_date,"",SUMIFS(Data!$D:$D,Data!$A:$A,$B14,Data!$B:$B,Y$4))</f>
        <v>8087160</v>
      </c>
      <c r="Z14" s="22">
        <f>IF(EDATE($B14,Z$4)&gt;end_date,"",SUMIFS(Data!$D:$D,Data!$A:$A,$B14,Data!$B:$B,Z$4))</f>
        <v>8186720</v>
      </c>
      <c r="AA14" s="22">
        <f>IF(EDATE($B14,AA$4)&gt;end_date,"",SUMIFS(Data!$D:$D,Data!$A:$A,$B14,Data!$B:$B,AA$4))</f>
        <v>8262720</v>
      </c>
      <c r="AB14" s="22">
        <f>IF(EDATE($B14,AB$4)&gt;end_date,"",SUMIFS(Data!$D:$D,Data!$A:$A,$B14,Data!$B:$B,AB$4))</f>
        <v>8330360</v>
      </c>
      <c r="AC14" s="22">
        <f>IF(EDATE($B14,AC$4)&gt;end_date,"",SUMIFS(Data!$D:$D,Data!$A:$A,$B14,Data!$B:$B,AC$4))</f>
        <v>8707964.9657000583</v>
      </c>
      <c r="AD14" s="22">
        <f>IF(EDATE($B14,AD$4)&gt;end_date,"",SUMIFS(Data!$D:$D,Data!$A:$A,$B14,Data!$B:$B,AD$4))</f>
        <v>8791910</v>
      </c>
      <c r="AE14" s="22">
        <f>IF(EDATE($B14,AE$4)&gt;end_date,"",SUMIFS(Data!$D:$D,Data!$A:$A,$B14,Data!$B:$B,AE$4))</f>
        <v>8848790</v>
      </c>
      <c r="AF14" s="22">
        <f>IF(EDATE($B14,AF$4)&gt;end_date,"",SUMIFS(Data!$D:$D,Data!$A:$A,$B14,Data!$B:$B,AF$4))</f>
        <v>9133839.1418679897</v>
      </c>
      <c r="AG14" s="22">
        <f>IF(EDATE($B14,AG$4)&gt;end_date,"",SUMIFS(Data!$D:$D,Data!$A:$A,$B14,Data!$B:$B,AG$4))</f>
        <v>9175600</v>
      </c>
      <c r="AH14" s="22">
        <f>IF(EDATE($B14,AH$4)&gt;end_date,"",SUMIFS(Data!$D:$D,Data!$A:$A,$B14,Data!$B:$B,AH$4))</f>
        <v>9243730</v>
      </c>
      <c r="AI14" s="22">
        <f>IF(EDATE($B14,AI$4)&gt;end_date,"",SUMIFS(Data!$D:$D,Data!$A:$A,$B14,Data!$B:$B,AI$4))</f>
        <v>9273885</v>
      </c>
      <c r="AJ14" s="22">
        <f>IF(EDATE($B14,AJ$4)&gt;end_date,"",SUMIFS(Data!$D:$D,Data!$A:$A,$B14,Data!$B:$B,AJ$4))</f>
        <v>9302410</v>
      </c>
      <c r="AK14" s="22">
        <f>IF(EDATE($B14,AK$4)&gt;end_date,"",SUMIFS(Data!$D:$D,Data!$A:$A,$B14,Data!$B:$B,AK$4))</f>
        <v>9329305</v>
      </c>
      <c r="AL14" s="22">
        <f>IF(EDATE($B14,AL$4)&gt;end_date,"",SUMIFS(Data!$D:$D,Data!$A:$A,$B14,Data!$B:$B,AL$4))</f>
        <v>9359460</v>
      </c>
      <c r="AM14" s="22">
        <f>IF(EDATE($B14,AM$4)&gt;end_date,"",SUMIFS(Data!$D:$D,Data!$A:$A,$B14,Data!$B:$B,AM$4))</f>
        <v>9383910</v>
      </c>
      <c r="AN14" s="22">
        <f>IF(EDATE($B14,AN$4)&gt;end_date,"",SUMIFS(Data!$D:$D,Data!$A:$A,$B14,Data!$B:$B,AN$4))</f>
        <v>9405915</v>
      </c>
      <c r="AO14" s="22">
        <f>IF(EDATE($B14,AO$4)&gt;end_date,"",SUMIFS(Data!$D:$D,Data!$A:$A,$B14,Data!$B:$B,AO$4))</f>
        <v>9429550</v>
      </c>
      <c r="AP14" s="22">
        <f>IF(EDATE($B14,AP$4)&gt;end_date,"",SUMIFS(Data!$D:$D,Data!$A:$A,$B14,Data!$B:$B,AP$4))</f>
        <v>9452370</v>
      </c>
      <c r="AQ14" s="22">
        <f>IF(EDATE($B14,AQ$4)&gt;end_date,"",SUMIFS(Data!$D:$D,Data!$A:$A,$B14,Data!$B:$B,AQ$4))</f>
        <v>9471115</v>
      </c>
      <c r="AR14" s="22">
        <f>IF(EDATE($B14,AR$4)&gt;end_date,"",SUMIFS(Data!$D:$D,Data!$A:$A,$B14,Data!$B:$B,AR$4))</f>
        <v>9484970</v>
      </c>
      <c r="AS14" s="22">
        <f>IF(EDATE($B14,AS$4)&gt;end_date,"",SUMIFS(Data!$D:$D,Data!$A:$A,$B14,Data!$B:$B,AS$4))</f>
        <v>9499640</v>
      </c>
      <c r="AT14" s="22">
        <f>IF(EDATE($B14,AT$4)&gt;end_date,"",SUMIFS(Data!$D:$D,Data!$A:$A,$B14,Data!$B:$B,AT$4))</f>
        <v>9511050</v>
      </c>
      <c r="AU14" s="22">
        <f>IF(EDATE($B14,AU$4)&gt;end_date,"",SUMIFS(Data!$D:$D,Data!$A:$A,$B14,Data!$B:$B,AU$4))</f>
        <v>9520830</v>
      </c>
      <c r="AV14" s="22" t="str">
        <f>IF(EDATE($B14,AV$4)&gt;end_date,"",SUMIFS(Data!$D:$D,Data!$A:$A,$B14,Data!$B:$B,AV$4))</f>
        <v/>
      </c>
      <c r="AW14" s="22" t="str">
        <f>IF(EDATE($B14,AW$4)&gt;end_date,"",SUMIFS(Data!$D:$D,Data!$A:$A,$B14,Data!$B:$B,AW$4))</f>
        <v/>
      </c>
      <c r="AX14" s="22" t="str">
        <f>IF(EDATE($B14,AX$4)&gt;end_date,"",SUMIFS(Data!$D:$D,Data!$A:$A,$B14,Data!$B:$B,AX$4))</f>
        <v/>
      </c>
      <c r="AY14" s="22" t="str">
        <f>IF(EDATE($B14,AY$4)&gt;end_date,"",SUMIFS(Data!$D:$D,Data!$A:$A,$B14,Data!$B:$B,AY$4))</f>
        <v/>
      </c>
      <c r="AZ14" s="22" t="str">
        <f>IF(EDATE($B14,AZ$4)&gt;end_date,"",SUMIFS(Data!$D:$D,Data!$A:$A,$B14,Data!$B:$B,AZ$4))</f>
        <v/>
      </c>
      <c r="BA14" s="22" t="str">
        <f>IF(EDATE($B14,BA$4)&gt;end_date,"",SUMIFS(Data!$D:$D,Data!$A:$A,$B14,Data!$B:$B,BA$4))</f>
        <v/>
      </c>
      <c r="BB14" s="22" t="str">
        <f>IF(EDATE($B14,BB$4)&gt;end_date,"",SUMIFS(Data!$D:$D,Data!$A:$A,$B14,Data!$B:$B,BB$4))</f>
        <v/>
      </c>
      <c r="BC14" s="22" t="str">
        <f>IF(EDATE($B14,BC$4)&gt;end_date,"",SUMIFS(Data!$D:$D,Data!$A:$A,$B14,Data!$B:$B,BC$4))</f>
        <v/>
      </c>
      <c r="BD14" s="23" t="str">
        <f>IF(EDATE($B14,BD$4)&gt;end_date,"",SUMIFS(Data!$D:$D,Data!$A:$A,$B14,Data!$B:$B,BD$4))</f>
        <v/>
      </c>
      <c r="BE14" s="16"/>
      <c r="BF14" s="16"/>
      <c r="BG14" s="16"/>
      <c r="BH14" s="16"/>
      <c r="BI14" s="16"/>
      <c r="BJ14" s="16"/>
      <c r="BK14" s="16"/>
      <c r="BL14" s="16"/>
      <c r="BM14" s="16"/>
      <c r="BN14" s="16"/>
      <c r="BO14" s="16"/>
      <c r="BP14" s="16"/>
    </row>
    <row r="15" spans="2:68" x14ac:dyDescent="0.25">
      <c r="B15" s="31">
        <f t="shared" si="1"/>
        <v>42491</v>
      </c>
      <c r="C15" s="22">
        <f>IF(EDATE($B15,C$4)&gt;end_date,"",SUMIFS(Data!$D:$D,Data!$A:$A,$B15,Data!$B:$B,C$4))</f>
        <v>619110.0424558298</v>
      </c>
      <c r="D15" s="22">
        <f>IF(EDATE($B15,D$4)&gt;end_date,"",SUMIFS(Data!$D:$D,Data!$A:$A,$B15,Data!$B:$B,D$4))</f>
        <v>1625445.985372511</v>
      </c>
      <c r="E15" s="22">
        <f>IF(EDATE($B15,E$4)&gt;end_date,"",SUMIFS(Data!$D:$D,Data!$A:$A,$B15,Data!$B:$B,E$4))</f>
        <v>2315061.2753806286</v>
      </c>
      <c r="F15" s="22">
        <f>IF(EDATE($B15,F$4)&gt;end_date,"",SUMIFS(Data!$D:$D,Data!$A:$A,$B15,Data!$B:$B,F$4))</f>
        <v>2964596.5934603596</v>
      </c>
      <c r="G15" s="22">
        <f>IF(EDATE($B15,G$4)&gt;end_date,"",SUMIFS(Data!$D:$D,Data!$A:$A,$B15,Data!$B:$B,G$4))</f>
        <v>3644820.6797438161</v>
      </c>
      <c r="H15" s="22">
        <f>IF(EDATE($B15,H$4)&gt;end_date,"",SUMIFS(Data!$D:$D,Data!$A:$A,$B15,Data!$B:$B,H$4))</f>
        <v>4024075.2517197304</v>
      </c>
      <c r="I15" s="22">
        <f>IF(EDATE($B15,I$4)&gt;end_date,"",SUMIFS(Data!$D:$D,Data!$A:$A,$B15,Data!$B:$B,I$4))</f>
        <v>4528994.3351600189</v>
      </c>
      <c r="J15" s="22">
        <f>IF(EDATE($B15,J$4)&gt;end_date,"",SUMIFS(Data!$D:$D,Data!$A:$A,$B15,Data!$B:$B,J$4))</f>
        <v>4852066.1074046521</v>
      </c>
      <c r="K15" s="22">
        <f>IF(EDATE($B15,K$4)&gt;end_date,"",SUMIFS(Data!$D:$D,Data!$A:$A,$B15,Data!$B:$B,K$4))</f>
        <v>5165509.5277269939</v>
      </c>
      <c r="L15" s="22">
        <f>IF(EDATE($B15,L$4)&gt;end_date,"",SUMIFS(Data!$D:$D,Data!$A:$A,$B15,Data!$B:$B,L$4))</f>
        <v>5451622.8899133811</v>
      </c>
      <c r="M15" s="22">
        <f>IF(EDATE($B15,M$4)&gt;end_date,"",SUMIFS(Data!$D:$D,Data!$A:$A,$B15,Data!$B:$B,M$4))</f>
        <v>5690310</v>
      </c>
      <c r="N15" s="22">
        <f>IF(EDATE($B15,N$4)&gt;end_date,"",SUMIFS(Data!$D:$D,Data!$A:$A,$B15,Data!$B:$B,N$4))</f>
        <v>5957640</v>
      </c>
      <c r="O15" s="22">
        <f>IF(EDATE($B15,O$4)&gt;end_date,"",SUMIFS(Data!$D:$D,Data!$A:$A,$B15,Data!$B:$B,O$4))</f>
        <v>6224970</v>
      </c>
      <c r="P15" s="22">
        <f>IF(EDATE($B15,P$4)&gt;end_date,"",SUMIFS(Data!$D:$D,Data!$A:$A,$B15,Data!$B:$B,P$4))</f>
        <v>6953328.9044724926</v>
      </c>
      <c r="Q15" s="22">
        <f>IF(EDATE($B15,Q$4)&gt;end_date,"",SUMIFS(Data!$D:$D,Data!$A:$A,$B15,Data!$B:$B,Q$4))</f>
        <v>7119086.8079896932</v>
      </c>
      <c r="R15" s="22">
        <f>IF(EDATE($B15,R$4)&gt;end_date,"",SUMIFS(Data!$D:$D,Data!$A:$A,$B15,Data!$B:$B,R$4))</f>
        <v>7260460</v>
      </c>
      <c r="S15" s="22">
        <f>IF(EDATE($B15,S$4)&gt;end_date,"",SUMIFS(Data!$D:$D,Data!$A:$A,$B15,Data!$B:$B,S$4))</f>
        <v>7814834.6175644454</v>
      </c>
      <c r="T15" s="22">
        <f>IF(EDATE($B15,T$4)&gt;end_date,"",SUMIFS(Data!$D:$D,Data!$A:$A,$B15,Data!$B:$B,T$4))</f>
        <v>7974000</v>
      </c>
      <c r="U15" s="22">
        <f>IF(EDATE($B15,U$4)&gt;end_date,"",SUMIFS(Data!$D:$D,Data!$A:$A,$B15,Data!$B:$B,U$4))</f>
        <v>8237290.4777055029</v>
      </c>
      <c r="V15" s="22">
        <f>IF(EDATE($B15,V$4)&gt;end_date,"",SUMIFS(Data!$D:$D,Data!$A:$A,$B15,Data!$B:$B,V$4))</f>
        <v>8307560</v>
      </c>
      <c r="W15" s="22">
        <f>IF(EDATE($B15,W$4)&gt;end_date,"",SUMIFS(Data!$D:$D,Data!$A:$A,$B15,Data!$B:$B,W$4))</f>
        <v>8410160</v>
      </c>
      <c r="X15" s="22">
        <f>IF(EDATE($B15,X$4)&gt;end_date,"",SUMIFS(Data!$D:$D,Data!$A:$A,$B15,Data!$B:$B,X$4))</f>
        <v>8503640</v>
      </c>
      <c r="Y15" s="22">
        <f>IF(EDATE($B15,Y$4)&gt;end_date,"",SUMIFS(Data!$D:$D,Data!$A:$A,$B15,Data!$B:$B,Y$4))</f>
        <v>8607000</v>
      </c>
      <c r="Z15" s="22">
        <f>IF(EDATE($B15,Z$4)&gt;end_date,"",SUMIFS(Data!$D:$D,Data!$A:$A,$B15,Data!$B:$B,Z$4))</f>
        <v>8702760</v>
      </c>
      <c r="AA15" s="22">
        <f>IF(EDATE($B15,AA$4)&gt;end_date,"",SUMIFS(Data!$D:$D,Data!$A:$A,$B15,Data!$B:$B,AA$4))</f>
        <v>8789400</v>
      </c>
      <c r="AB15" s="22">
        <f>IF(EDATE($B15,AB$4)&gt;end_date,"",SUMIFS(Data!$D:$D,Data!$A:$A,$B15,Data!$B:$B,AB$4))</f>
        <v>9199143.0710537154</v>
      </c>
      <c r="AC15" s="22">
        <f>IF(EDATE($B15,AC$4)&gt;end_date,"",SUMIFS(Data!$D:$D,Data!$A:$A,$B15,Data!$B:$B,AC$4))</f>
        <v>9293560</v>
      </c>
      <c r="AD15" s="22">
        <f>IF(EDATE($B15,AD$4)&gt;end_date,"",SUMIFS(Data!$D:$D,Data!$A:$A,$B15,Data!$B:$B,AD$4))</f>
        <v>9359920</v>
      </c>
      <c r="AE15" s="22">
        <f>IF(EDATE($B15,AE$4)&gt;end_date,"",SUMIFS(Data!$D:$D,Data!$A:$A,$B15,Data!$B:$B,AE$4))</f>
        <v>9664630.9313456565</v>
      </c>
      <c r="AF15" s="22">
        <f>IF(EDATE($B15,AF$4)&gt;end_date,"",SUMIFS(Data!$D:$D,Data!$A:$A,$B15,Data!$B:$B,AF$4))</f>
        <v>9715580</v>
      </c>
      <c r="AG15" s="22">
        <f>IF(EDATE($B15,AG$4)&gt;end_date,"",SUMIFS(Data!$D:$D,Data!$A:$A,$B15,Data!$B:$B,AG$4))</f>
        <v>9788965</v>
      </c>
      <c r="AH15" s="22">
        <f>IF(EDATE($B15,AH$4)&gt;end_date,"",SUMIFS(Data!$D:$D,Data!$A:$A,$B15,Data!$B:$B,AH$4))</f>
        <v>9824010</v>
      </c>
      <c r="AI15" s="22">
        <f>IF(EDATE($B15,AI$4)&gt;end_date,"",SUMIFS(Data!$D:$D,Data!$A:$A,$B15,Data!$B:$B,AI$4))</f>
        <v>9857425</v>
      </c>
      <c r="AJ15" s="22">
        <f>IF(EDATE($B15,AJ$4)&gt;end_date,"",SUMIFS(Data!$D:$D,Data!$A:$A,$B15,Data!$B:$B,AJ$4))</f>
        <v>9887580</v>
      </c>
      <c r="AK15" s="22">
        <f>IF(EDATE($B15,AK$4)&gt;end_date,"",SUMIFS(Data!$D:$D,Data!$A:$A,$B15,Data!$B:$B,AK$4))</f>
        <v>9921810</v>
      </c>
      <c r="AL15" s="22">
        <f>IF(EDATE($B15,AL$4)&gt;end_date,"",SUMIFS(Data!$D:$D,Data!$A:$A,$B15,Data!$B:$B,AL$4))</f>
        <v>9949520</v>
      </c>
      <c r="AM15" s="22">
        <f>IF(EDATE($B15,AM$4)&gt;end_date,"",SUMIFS(Data!$D:$D,Data!$A:$A,$B15,Data!$B:$B,AM$4))</f>
        <v>9980490</v>
      </c>
      <c r="AN15" s="22">
        <f>IF(EDATE($B15,AN$4)&gt;end_date,"",SUMIFS(Data!$D:$D,Data!$A:$A,$B15,Data!$B:$B,AN$4))</f>
        <v>10007385</v>
      </c>
      <c r="AO15" s="22">
        <f>IF(EDATE($B15,AO$4)&gt;end_date,"",SUMIFS(Data!$D:$D,Data!$A:$A,$B15,Data!$B:$B,AO$4))</f>
        <v>10035910</v>
      </c>
      <c r="AP15" s="22">
        <f>IF(EDATE($B15,AP$4)&gt;end_date,"",SUMIFS(Data!$D:$D,Data!$A:$A,$B15,Data!$B:$B,AP$4))</f>
        <v>10057915</v>
      </c>
      <c r="AQ15" s="22">
        <f>IF(EDATE($B15,AQ$4)&gt;end_date,"",SUMIFS(Data!$D:$D,Data!$A:$A,$B15,Data!$B:$B,AQ$4))</f>
        <v>10075845</v>
      </c>
      <c r="AR15" s="22">
        <f>IF(EDATE($B15,AR$4)&gt;end_date,"",SUMIFS(Data!$D:$D,Data!$A:$A,$B15,Data!$B:$B,AR$4))</f>
        <v>10092145</v>
      </c>
      <c r="AS15" s="22">
        <f>IF(EDATE($B15,AS$4)&gt;end_date,"",SUMIFS(Data!$D:$D,Data!$A:$A,$B15,Data!$B:$B,AS$4))</f>
        <v>10106815</v>
      </c>
      <c r="AT15" s="22">
        <f>IF(EDATE($B15,AT$4)&gt;end_date,"",SUMIFS(Data!$D:$D,Data!$A:$A,$B15,Data!$B:$B,AT$4))</f>
        <v>10117410</v>
      </c>
      <c r="AU15" s="22" t="str">
        <f>IF(EDATE($B15,AU$4)&gt;end_date,"",SUMIFS(Data!$D:$D,Data!$A:$A,$B15,Data!$B:$B,AU$4))</f>
        <v/>
      </c>
      <c r="AV15" s="22" t="str">
        <f>IF(EDATE($B15,AV$4)&gt;end_date,"",SUMIFS(Data!$D:$D,Data!$A:$A,$B15,Data!$B:$B,AV$4))</f>
        <v/>
      </c>
      <c r="AW15" s="22" t="str">
        <f>IF(EDATE($B15,AW$4)&gt;end_date,"",SUMIFS(Data!$D:$D,Data!$A:$A,$B15,Data!$B:$B,AW$4))</f>
        <v/>
      </c>
      <c r="AX15" s="22" t="str">
        <f>IF(EDATE($B15,AX$4)&gt;end_date,"",SUMIFS(Data!$D:$D,Data!$A:$A,$B15,Data!$B:$B,AX$4))</f>
        <v/>
      </c>
      <c r="AY15" s="22" t="str">
        <f>IF(EDATE($B15,AY$4)&gt;end_date,"",SUMIFS(Data!$D:$D,Data!$A:$A,$B15,Data!$B:$B,AY$4))</f>
        <v/>
      </c>
      <c r="AZ15" s="22" t="str">
        <f>IF(EDATE($B15,AZ$4)&gt;end_date,"",SUMIFS(Data!$D:$D,Data!$A:$A,$B15,Data!$B:$B,AZ$4))</f>
        <v/>
      </c>
      <c r="BA15" s="22" t="str">
        <f>IF(EDATE($B15,BA$4)&gt;end_date,"",SUMIFS(Data!$D:$D,Data!$A:$A,$B15,Data!$B:$B,BA$4))</f>
        <v/>
      </c>
      <c r="BB15" s="22" t="str">
        <f>IF(EDATE($B15,BB$4)&gt;end_date,"",SUMIFS(Data!$D:$D,Data!$A:$A,$B15,Data!$B:$B,BB$4))</f>
        <v/>
      </c>
      <c r="BC15" s="22" t="str">
        <f>IF(EDATE($B15,BC$4)&gt;end_date,"",SUMIFS(Data!$D:$D,Data!$A:$A,$B15,Data!$B:$B,BC$4))</f>
        <v/>
      </c>
      <c r="BD15" s="23" t="str">
        <f>IF(EDATE($B15,BD$4)&gt;end_date,"",SUMIFS(Data!$D:$D,Data!$A:$A,$B15,Data!$B:$B,BD$4))</f>
        <v/>
      </c>
      <c r="BE15" s="16"/>
      <c r="BF15" s="16"/>
      <c r="BG15" s="16"/>
      <c r="BH15" s="16"/>
      <c r="BI15" s="16"/>
      <c r="BJ15" s="16"/>
      <c r="BK15" s="16"/>
      <c r="BL15" s="16"/>
      <c r="BM15" s="16"/>
      <c r="BN15" s="16"/>
      <c r="BO15" s="16"/>
      <c r="BP15" s="16"/>
    </row>
    <row r="16" spans="2:68" x14ac:dyDescent="0.25">
      <c r="B16" s="31">
        <f t="shared" si="1"/>
        <v>42522</v>
      </c>
      <c r="C16" s="22">
        <f>IF(EDATE($B16,C$4)&gt;end_date,"",SUMIFS(Data!$D:$D,Data!$A:$A,$B16,Data!$B:$B,C$4))</f>
        <v>748690.27205036872</v>
      </c>
      <c r="D16" s="22">
        <f>IF(EDATE($B16,D$4)&gt;end_date,"",SUMIFS(Data!$D:$D,Data!$A:$A,$B16,Data!$B:$B,D$4))</f>
        <v>1697590.6478561715</v>
      </c>
      <c r="E16" s="22">
        <f>IF(EDATE($B16,E$4)&gt;end_date,"",SUMIFS(Data!$D:$D,Data!$A:$A,$B16,Data!$B:$B,E$4))</f>
        <v>2470909.0823776531</v>
      </c>
      <c r="F16" s="22">
        <f>IF(EDATE($B16,F$4)&gt;end_date,"",SUMIFS(Data!$D:$D,Data!$A:$A,$B16,Data!$B:$B,F$4))</f>
        <v>3203984.139083148</v>
      </c>
      <c r="G16" s="22">
        <f>IF(EDATE($B16,G$4)&gt;end_date,"",SUMIFS(Data!$D:$D,Data!$A:$A,$B16,Data!$B:$B,G$4))</f>
        <v>3649590.9465175378</v>
      </c>
      <c r="H16" s="22">
        <f>IF(EDATE($B16,H$4)&gt;end_date,"",SUMIFS(Data!$D:$D,Data!$A:$A,$B16,Data!$B:$B,H$4))</f>
        <v>4206749.3623271827</v>
      </c>
      <c r="I16" s="22">
        <f>IF(EDATE($B16,I$4)&gt;end_date,"",SUMIFS(Data!$D:$D,Data!$A:$A,$B16,Data!$B:$B,I$4))</f>
        <v>4595199.9718775181</v>
      </c>
      <c r="J16" s="22">
        <f>IF(EDATE($B16,J$4)&gt;end_date,"",SUMIFS(Data!$D:$D,Data!$A:$A,$B16,Data!$B:$B,J$4))</f>
        <v>4959620.5941451127</v>
      </c>
      <c r="K16" s="22">
        <f>IF(EDATE($B16,K$4)&gt;end_date,"",SUMIFS(Data!$D:$D,Data!$A:$A,$B16,Data!$B:$B,K$4))</f>
        <v>5285373.4988219226</v>
      </c>
      <c r="L16" s="22">
        <f>IF(EDATE($B16,L$4)&gt;end_date,"",SUMIFS(Data!$D:$D,Data!$A:$A,$B16,Data!$B:$B,L$4))</f>
        <v>5572390</v>
      </c>
      <c r="M16" s="22">
        <f>IF(EDATE($B16,M$4)&gt;end_date,"",SUMIFS(Data!$D:$D,Data!$A:$A,$B16,Data!$B:$B,M$4))</f>
        <v>5874560</v>
      </c>
      <c r="N16" s="22">
        <f>IF(EDATE($B16,N$4)&gt;end_date,"",SUMIFS(Data!$D:$D,Data!$A:$A,$B16,Data!$B:$B,N$4))</f>
        <v>6194820</v>
      </c>
      <c r="O16" s="22">
        <f>IF(EDATE($B16,O$4)&gt;end_date,"",SUMIFS(Data!$D:$D,Data!$A:$A,$B16,Data!$B:$B,O$4))</f>
        <v>7017597.9118977766</v>
      </c>
      <c r="P16" s="22">
        <f>IF(EDATE($B16,P$4)&gt;end_date,"",SUMIFS(Data!$D:$D,Data!$A:$A,$B16,Data!$B:$B,P$4))</f>
        <v>7245829.7535755085</v>
      </c>
      <c r="Q16" s="22">
        <f>IF(EDATE($B16,Q$4)&gt;end_date,"",SUMIFS(Data!$D:$D,Data!$A:$A,$B16,Data!$B:$B,Q$4))</f>
        <v>7415240</v>
      </c>
      <c r="R16" s="22">
        <f>IF(EDATE($B16,R$4)&gt;end_date,"",SUMIFS(Data!$D:$D,Data!$A:$A,$B16,Data!$B:$B,R$4))</f>
        <v>7999708.1115342202</v>
      </c>
      <c r="S16" s="22">
        <f>IF(EDATE($B16,S$4)&gt;end_date,"",SUMIFS(Data!$D:$D,Data!$A:$A,$B16,Data!$B:$B,S$4))</f>
        <v>8184000</v>
      </c>
      <c r="T16" s="22">
        <f>IF(EDATE($B16,T$4)&gt;end_date,"",SUMIFS(Data!$D:$D,Data!$A:$A,$B16,Data!$B:$B,T$4))</f>
        <v>8472401.7247755881</v>
      </c>
      <c r="U16" s="22">
        <f>IF(EDATE($B16,U$4)&gt;end_date,"",SUMIFS(Data!$D:$D,Data!$A:$A,$B16,Data!$B:$B,U$4))</f>
        <v>8559120</v>
      </c>
      <c r="V16" s="22">
        <f>IF(EDATE($B16,V$4)&gt;end_date,"",SUMIFS(Data!$D:$D,Data!$A:$A,$B16,Data!$B:$B,V$4))</f>
        <v>8681480</v>
      </c>
      <c r="W16" s="22">
        <f>IF(EDATE($B16,W$4)&gt;end_date,"",SUMIFS(Data!$D:$D,Data!$A:$A,$B16,Data!$B:$B,W$4))</f>
        <v>8793200</v>
      </c>
      <c r="X16" s="22">
        <f>IF(EDATE($B16,X$4)&gt;end_date,"",SUMIFS(Data!$D:$D,Data!$A:$A,$B16,Data!$B:$B,X$4))</f>
        <v>8916320</v>
      </c>
      <c r="Y16" s="22">
        <f>IF(EDATE($B16,Y$4)&gt;end_date,"",SUMIFS(Data!$D:$D,Data!$A:$A,$B16,Data!$B:$B,Y$4))</f>
        <v>9021960</v>
      </c>
      <c r="Z16" s="22">
        <f>IF(EDATE($B16,Z$4)&gt;end_date,"",SUMIFS(Data!$D:$D,Data!$A:$A,$B16,Data!$B:$B,Z$4))</f>
        <v>9126840</v>
      </c>
      <c r="AA16" s="22">
        <f>IF(EDATE($B16,AA$4)&gt;end_date,"",SUMIFS(Data!$D:$D,Data!$A:$A,$B16,Data!$B:$B,AA$4))</f>
        <v>9579944.0740807075</v>
      </c>
      <c r="AB16" s="22">
        <f>IF(EDATE($B16,AB$4)&gt;end_date,"",SUMIFS(Data!$D:$D,Data!$A:$A,$B16,Data!$B:$B,AB$4))</f>
        <v>9697250</v>
      </c>
      <c r="AC16" s="22">
        <f>IF(EDATE($B16,AC$4)&gt;end_date,"",SUMIFS(Data!$D:$D,Data!$A:$A,$B16,Data!$B:$B,AC$4))</f>
        <v>9772300</v>
      </c>
      <c r="AD16" s="22">
        <f>IF(EDATE($B16,AD$4)&gt;end_date,"",SUMIFS(Data!$D:$D,Data!$A:$A,$B16,Data!$B:$B,AD$4))</f>
        <v>10097218.123687547</v>
      </c>
      <c r="AE16" s="22">
        <f>IF(EDATE($B16,AE$4)&gt;end_date,"",SUMIFS(Data!$D:$D,Data!$A:$A,$B16,Data!$B:$B,AE$4))</f>
        <v>10154060</v>
      </c>
      <c r="AF16" s="22">
        <f>IF(EDATE($B16,AF$4)&gt;end_date,"",SUMIFS(Data!$D:$D,Data!$A:$A,$B16,Data!$B:$B,AF$4))</f>
        <v>10235585</v>
      </c>
      <c r="AG16" s="22">
        <f>IF(EDATE($B16,AG$4)&gt;end_date,"",SUMIFS(Data!$D:$D,Data!$A:$A,$B16,Data!$B:$B,AG$4))</f>
        <v>10275520</v>
      </c>
      <c r="AH16" s="22">
        <f>IF(EDATE($B16,AH$4)&gt;end_date,"",SUMIFS(Data!$D:$D,Data!$A:$A,$B16,Data!$B:$B,AH$4))</f>
        <v>10313825</v>
      </c>
      <c r="AI16" s="22">
        <f>IF(EDATE($B16,AI$4)&gt;end_date,"",SUMIFS(Data!$D:$D,Data!$A:$A,$B16,Data!$B:$B,AI$4))</f>
        <v>10349685</v>
      </c>
      <c r="AJ16" s="22">
        <f>IF(EDATE($B16,AJ$4)&gt;end_date,"",SUMIFS(Data!$D:$D,Data!$A:$A,$B16,Data!$B:$B,AJ$4))</f>
        <v>10389620</v>
      </c>
      <c r="AK16" s="22">
        <f>IF(EDATE($B16,AK$4)&gt;end_date,"",SUMIFS(Data!$D:$D,Data!$A:$A,$B16,Data!$B:$B,AK$4))</f>
        <v>10423850</v>
      </c>
      <c r="AL16" s="22">
        <f>IF(EDATE($B16,AL$4)&gt;end_date,"",SUMIFS(Data!$D:$D,Data!$A:$A,$B16,Data!$B:$B,AL$4))</f>
        <v>10458895</v>
      </c>
      <c r="AM16" s="22">
        <f>IF(EDATE($B16,AM$4)&gt;end_date,"",SUMIFS(Data!$D:$D,Data!$A:$A,$B16,Data!$B:$B,AM$4))</f>
        <v>10493125</v>
      </c>
      <c r="AN16" s="22">
        <f>IF(EDATE($B16,AN$4)&gt;end_date,"",SUMIFS(Data!$D:$D,Data!$A:$A,$B16,Data!$B:$B,AN$4))</f>
        <v>10525725</v>
      </c>
      <c r="AO16" s="22">
        <f>IF(EDATE($B16,AO$4)&gt;end_date,"",SUMIFS(Data!$D:$D,Data!$A:$A,$B16,Data!$B:$B,AO$4))</f>
        <v>10547730</v>
      </c>
      <c r="AP16" s="22">
        <f>IF(EDATE($B16,AP$4)&gt;end_date,"",SUMIFS(Data!$D:$D,Data!$A:$A,$B16,Data!$B:$B,AP$4))</f>
        <v>10566475</v>
      </c>
      <c r="AQ16" s="22">
        <f>IF(EDATE($B16,AQ$4)&gt;end_date,"",SUMIFS(Data!$D:$D,Data!$A:$A,$B16,Data!$B:$B,AQ$4))</f>
        <v>10585220</v>
      </c>
      <c r="AR16" s="22">
        <f>IF(EDATE($B16,AR$4)&gt;end_date,"",SUMIFS(Data!$D:$D,Data!$A:$A,$B16,Data!$B:$B,AR$4))</f>
        <v>10599075</v>
      </c>
      <c r="AS16" s="22">
        <f>IF(EDATE($B16,AS$4)&gt;end_date,"",SUMIFS(Data!$D:$D,Data!$A:$A,$B16,Data!$B:$B,AS$4))</f>
        <v>10612930</v>
      </c>
      <c r="AT16" s="22" t="str">
        <f>IF(EDATE($B16,AT$4)&gt;end_date,"",SUMIFS(Data!$D:$D,Data!$A:$A,$B16,Data!$B:$B,AT$4))</f>
        <v/>
      </c>
      <c r="AU16" s="22" t="str">
        <f>IF(EDATE($B16,AU$4)&gt;end_date,"",SUMIFS(Data!$D:$D,Data!$A:$A,$B16,Data!$B:$B,AU$4))</f>
        <v/>
      </c>
      <c r="AV16" s="22" t="str">
        <f>IF(EDATE($B16,AV$4)&gt;end_date,"",SUMIFS(Data!$D:$D,Data!$A:$A,$B16,Data!$B:$B,AV$4))</f>
        <v/>
      </c>
      <c r="AW16" s="22" t="str">
        <f>IF(EDATE($B16,AW$4)&gt;end_date,"",SUMIFS(Data!$D:$D,Data!$A:$A,$B16,Data!$B:$B,AW$4))</f>
        <v/>
      </c>
      <c r="AX16" s="22" t="str">
        <f>IF(EDATE($B16,AX$4)&gt;end_date,"",SUMIFS(Data!$D:$D,Data!$A:$A,$B16,Data!$B:$B,AX$4))</f>
        <v/>
      </c>
      <c r="AY16" s="22" t="str">
        <f>IF(EDATE($B16,AY$4)&gt;end_date,"",SUMIFS(Data!$D:$D,Data!$A:$A,$B16,Data!$B:$B,AY$4))</f>
        <v/>
      </c>
      <c r="AZ16" s="22" t="str">
        <f>IF(EDATE($B16,AZ$4)&gt;end_date,"",SUMIFS(Data!$D:$D,Data!$A:$A,$B16,Data!$B:$B,AZ$4))</f>
        <v/>
      </c>
      <c r="BA16" s="22" t="str">
        <f>IF(EDATE($B16,BA$4)&gt;end_date,"",SUMIFS(Data!$D:$D,Data!$A:$A,$B16,Data!$B:$B,BA$4))</f>
        <v/>
      </c>
      <c r="BB16" s="22" t="str">
        <f>IF(EDATE($B16,BB$4)&gt;end_date,"",SUMIFS(Data!$D:$D,Data!$A:$A,$B16,Data!$B:$B,BB$4))</f>
        <v/>
      </c>
      <c r="BC16" s="22" t="str">
        <f>IF(EDATE($B16,BC$4)&gt;end_date,"",SUMIFS(Data!$D:$D,Data!$A:$A,$B16,Data!$B:$B,BC$4))</f>
        <v/>
      </c>
      <c r="BD16" s="23" t="str">
        <f>IF(EDATE($B16,BD$4)&gt;end_date,"",SUMIFS(Data!$D:$D,Data!$A:$A,$B16,Data!$B:$B,BD$4))</f>
        <v/>
      </c>
      <c r="BE16" s="16"/>
      <c r="BF16" s="16"/>
      <c r="BG16" s="16"/>
      <c r="BH16" s="16"/>
      <c r="BI16" s="16"/>
      <c r="BJ16" s="16"/>
      <c r="BK16" s="16"/>
      <c r="BL16" s="16"/>
      <c r="BM16" s="16"/>
      <c r="BN16" s="16"/>
      <c r="BO16" s="16"/>
      <c r="BP16" s="16"/>
    </row>
    <row r="17" spans="2:68" x14ac:dyDescent="0.25">
      <c r="B17" s="31">
        <f t="shared" si="1"/>
        <v>42552</v>
      </c>
      <c r="C17" s="22">
        <f>IF(EDATE($B17,C$4)&gt;end_date,"",SUMIFS(Data!$D:$D,Data!$A:$A,$B17,Data!$B:$B,C$4))</f>
        <v>833373.67750117718</v>
      </c>
      <c r="D17" s="22">
        <f>IF(EDATE($B17,D$4)&gt;end_date,"",SUMIFS(Data!$D:$D,Data!$A:$A,$B17,Data!$B:$B,D$4))</f>
        <v>1903693.6441124151</v>
      </c>
      <c r="E17" s="22">
        <f>IF(EDATE($B17,E$4)&gt;end_date,"",SUMIFS(Data!$D:$D,Data!$A:$A,$B17,Data!$B:$B,E$4))</f>
        <v>2766447.2731280238</v>
      </c>
      <c r="F17" s="22">
        <f>IF(EDATE($B17,F$4)&gt;end_date,"",SUMIFS(Data!$D:$D,Data!$A:$A,$B17,Data!$B:$B,F$4))</f>
        <v>3337085.7510613524</v>
      </c>
      <c r="G17" s="22">
        <f>IF(EDATE($B17,G$4)&gt;end_date,"",SUMIFS(Data!$D:$D,Data!$A:$A,$B17,Data!$B:$B,G$4))</f>
        <v>3981785.8907269016</v>
      </c>
      <c r="H17" s="22">
        <f>IF(EDATE($B17,H$4)&gt;end_date,"",SUMIFS(Data!$D:$D,Data!$A:$A,$B17,Data!$B:$B,H$4))</f>
        <v>4455275.5243666843</v>
      </c>
      <c r="I17" s="22">
        <f>IF(EDATE($B17,I$4)&gt;end_date,"",SUMIFS(Data!$D:$D,Data!$A:$A,$B17,Data!$B:$B,I$4))</f>
        <v>4896634.8348585507</v>
      </c>
      <c r="J17" s="22">
        <f>IF(EDATE($B17,J$4)&gt;end_date,"",SUMIFS(Data!$D:$D,Data!$A:$A,$B17,Data!$B:$B,J$4))</f>
        <v>5287409.2056516139</v>
      </c>
      <c r="K17" s="22">
        <f>IF(EDATE($B17,K$4)&gt;end_date,"",SUMIFS(Data!$D:$D,Data!$A:$A,$B17,Data!$B:$B,K$4))</f>
        <v>5645420</v>
      </c>
      <c r="L17" s="22">
        <f>IF(EDATE($B17,L$4)&gt;end_date,"",SUMIFS(Data!$D:$D,Data!$A:$A,$B17,Data!$B:$B,L$4))</f>
        <v>6002530</v>
      </c>
      <c r="M17" s="22">
        <f>IF(EDATE($B17,M$4)&gt;end_date,"",SUMIFS(Data!$D:$D,Data!$A:$A,$B17,Data!$B:$B,M$4))</f>
        <v>6371700</v>
      </c>
      <c r="N17" s="22">
        <f>IF(EDATE($B17,N$4)&gt;end_date,"",SUMIFS(Data!$D:$D,Data!$A:$A,$B17,Data!$B:$B,N$4))</f>
        <v>7286950.0441408167</v>
      </c>
      <c r="O17" s="22">
        <f>IF(EDATE($B17,O$4)&gt;end_date,"",SUMIFS(Data!$D:$D,Data!$A:$A,$B17,Data!$B:$B,O$4))</f>
        <v>7638231.6416039085</v>
      </c>
      <c r="P17" s="22">
        <f>IF(EDATE($B17,P$4)&gt;end_date,"",SUMIFS(Data!$D:$D,Data!$A:$A,$B17,Data!$B:$B,P$4))</f>
        <v>7867510</v>
      </c>
      <c r="Q17" s="22">
        <f>IF(EDATE($B17,Q$4)&gt;end_date,"",SUMIFS(Data!$D:$D,Data!$A:$A,$B17,Data!$B:$B,Q$4))</f>
        <v>8516156.3335550483</v>
      </c>
      <c r="R17" s="22">
        <f>IF(EDATE($B17,R$4)&gt;end_date,"",SUMIFS(Data!$D:$D,Data!$A:$A,$B17,Data!$B:$B,R$4))</f>
        <v>8736750</v>
      </c>
      <c r="S17" s="22">
        <f>IF(EDATE($B17,S$4)&gt;end_date,"",SUMIFS(Data!$D:$D,Data!$A:$A,$B17,Data!$B:$B,S$4))</f>
        <v>9070103.369112853</v>
      </c>
      <c r="T17" s="22">
        <f>IF(EDATE($B17,T$4)&gt;end_date,"",SUMIFS(Data!$D:$D,Data!$A:$A,$B17,Data!$B:$B,T$4))</f>
        <v>9183080</v>
      </c>
      <c r="U17" s="22">
        <f>IF(EDATE($B17,U$4)&gt;end_date,"",SUMIFS(Data!$D:$D,Data!$A:$A,$B17,Data!$B:$B,U$4))</f>
        <v>9332800</v>
      </c>
      <c r="V17" s="22">
        <f>IF(EDATE($B17,V$4)&gt;end_date,"",SUMIFS(Data!$D:$D,Data!$A:$A,$B17,Data!$B:$B,V$4))</f>
        <v>9466560</v>
      </c>
      <c r="W17" s="22">
        <f>IF(EDATE($B17,W$4)&gt;end_date,"",SUMIFS(Data!$D:$D,Data!$A:$A,$B17,Data!$B:$B,W$4))</f>
        <v>9620840</v>
      </c>
      <c r="X17" s="22">
        <f>IF(EDATE($B17,X$4)&gt;end_date,"",SUMIFS(Data!$D:$D,Data!$A:$A,$B17,Data!$B:$B,X$4))</f>
        <v>9750040</v>
      </c>
      <c r="Y17" s="22">
        <f>IF(EDATE($B17,Y$4)&gt;end_date,"",SUMIFS(Data!$D:$D,Data!$A:$A,$B17,Data!$B:$B,Y$4))</f>
        <v>9880000</v>
      </c>
      <c r="Z17" s="22">
        <f>IF(EDATE($B17,Z$4)&gt;end_date,"",SUMIFS(Data!$D:$D,Data!$A:$A,$B17,Data!$B:$B,Z$4))</f>
        <v>10391215.77618169</v>
      </c>
      <c r="AA17" s="22">
        <f>IF(EDATE($B17,AA$4)&gt;end_date,"",SUMIFS(Data!$D:$D,Data!$A:$A,$B17,Data!$B:$B,AA$4))</f>
        <v>10548080</v>
      </c>
      <c r="AB17" s="22">
        <f>IF(EDATE($B17,AB$4)&gt;end_date,"",SUMIFS(Data!$D:$D,Data!$A:$A,$B17,Data!$B:$B,AB$4))</f>
        <v>10646040</v>
      </c>
      <c r="AC17" s="22">
        <f>IF(EDATE($B17,AC$4)&gt;end_date,"",SUMIFS(Data!$D:$D,Data!$A:$A,$B17,Data!$B:$B,AC$4))</f>
        <v>11004596.136892488</v>
      </c>
      <c r="AD17" s="22">
        <f>IF(EDATE($B17,AD$4)&gt;end_date,"",SUMIFS(Data!$D:$D,Data!$A:$A,$B17,Data!$B:$B,AD$4))</f>
        <v>11073244</v>
      </c>
      <c r="AE17" s="22">
        <f>IF(EDATE($B17,AE$4)&gt;end_date,"",SUMIFS(Data!$D:$D,Data!$A:$A,$B17,Data!$B:$B,AE$4))</f>
        <v>11164685</v>
      </c>
      <c r="AF17" s="22">
        <f>IF(EDATE($B17,AF$4)&gt;end_date,"",SUMIFS(Data!$D:$D,Data!$A:$A,$B17,Data!$B:$B,AF$4))</f>
        <v>11214400</v>
      </c>
      <c r="AG17" s="22">
        <f>IF(EDATE($B17,AG$4)&gt;end_date,"",SUMIFS(Data!$D:$D,Data!$A:$A,$B17,Data!$B:$B,AG$4))</f>
        <v>11263300</v>
      </c>
      <c r="AH17" s="22">
        <f>IF(EDATE($B17,AH$4)&gt;end_date,"",SUMIFS(Data!$D:$D,Data!$A:$A,$B17,Data!$B:$B,AH$4))</f>
        <v>11304865</v>
      </c>
      <c r="AI17" s="22">
        <f>IF(EDATE($B17,AI$4)&gt;end_date,"",SUMIFS(Data!$D:$D,Data!$A:$A,$B17,Data!$B:$B,AI$4))</f>
        <v>11353765</v>
      </c>
      <c r="AJ17" s="22">
        <f>IF(EDATE($B17,AJ$4)&gt;end_date,"",SUMIFS(Data!$D:$D,Data!$A:$A,$B17,Data!$B:$B,AJ$4))</f>
        <v>11393700</v>
      </c>
      <c r="AK17" s="22">
        <f>IF(EDATE($B17,AK$4)&gt;end_date,"",SUMIFS(Data!$D:$D,Data!$A:$A,$B17,Data!$B:$B,AK$4))</f>
        <v>11433635</v>
      </c>
      <c r="AL17" s="22">
        <f>IF(EDATE($B17,AL$4)&gt;end_date,"",SUMIFS(Data!$D:$D,Data!$A:$A,$B17,Data!$B:$B,AL$4))</f>
        <v>11476830</v>
      </c>
      <c r="AM17" s="22">
        <f>IF(EDATE($B17,AM$4)&gt;end_date,"",SUMIFS(Data!$D:$D,Data!$A:$A,$B17,Data!$B:$B,AM$4))</f>
        <v>11518395</v>
      </c>
      <c r="AN17" s="22">
        <f>IF(EDATE($B17,AN$4)&gt;end_date,"",SUMIFS(Data!$D:$D,Data!$A:$A,$B17,Data!$B:$B,AN$4))</f>
        <v>11546920</v>
      </c>
      <c r="AO17" s="22">
        <f>IF(EDATE($B17,AO$4)&gt;end_date,"",SUMIFS(Data!$D:$D,Data!$A:$A,$B17,Data!$B:$B,AO$4))</f>
        <v>11568925</v>
      </c>
      <c r="AP17" s="22">
        <f>IF(EDATE($B17,AP$4)&gt;end_date,"",SUMIFS(Data!$D:$D,Data!$A:$A,$B17,Data!$B:$B,AP$4))</f>
        <v>11590115</v>
      </c>
      <c r="AQ17" s="22">
        <f>IF(EDATE($B17,AQ$4)&gt;end_date,"",SUMIFS(Data!$D:$D,Data!$A:$A,$B17,Data!$B:$B,AQ$4))</f>
        <v>11607230</v>
      </c>
      <c r="AR17" s="22">
        <f>IF(EDATE($B17,AR$4)&gt;end_date,"",SUMIFS(Data!$D:$D,Data!$A:$A,$B17,Data!$B:$B,AR$4))</f>
        <v>11623530</v>
      </c>
      <c r="AS17" s="22" t="str">
        <f>IF(EDATE($B17,AS$4)&gt;end_date,"",SUMIFS(Data!$D:$D,Data!$A:$A,$B17,Data!$B:$B,AS$4))</f>
        <v/>
      </c>
      <c r="AT17" s="22" t="str">
        <f>IF(EDATE($B17,AT$4)&gt;end_date,"",SUMIFS(Data!$D:$D,Data!$A:$A,$B17,Data!$B:$B,AT$4))</f>
        <v/>
      </c>
      <c r="AU17" s="22" t="str">
        <f>IF(EDATE($B17,AU$4)&gt;end_date,"",SUMIFS(Data!$D:$D,Data!$A:$A,$B17,Data!$B:$B,AU$4))</f>
        <v/>
      </c>
      <c r="AV17" s="22" t="str">
        <f>IF(EDATE($B17,AV$4)&gt;end_date,"",SUMIFS(Data!$D:$D,Data!$A:$A,$B17,Data!$B:$B,AV$4))</f>
        <v/>
      </c>
      <c r="AW17" s="22" t="str">
        <f>IF(EDATE($B17,AW$4)&gt;end_date,"",SUMIFS(Data!$D:$D,Data!$A:$A,$B17,Data!$B:$B,AW$4))</f>
        <v/>
      </c>
      <c r="AX17" s="22" t="str">
        <f>IF(EDATE($B17,AX$4)&gt;end_date,"",SUMIFS(Data!$D:$D,Data!$A:$A,$B17,Data!$B:$B,AX$4))</f>
        <v/>
      </c>
      <c r="AY17" s="22" t="str">
        <f>IF(EDATE($B17,AY$4)&gt;end_date,"",SUMIFS(Data!$D:$D,Data!$A:$A,$B17,Data!$B:$B,AY$4))</f>
        <v/>
      </c>
      <c r="AZ17" s="22" t="str">
        <f>IF(EDATE($B17,AZ$4)&gt;end_date,"",SUMIFS(Data!$D:$D,Data!$A:$A,$B17,Data!$B:$B,AZ$4))</f>
        <v/>
      </c>
      <c r="BA17" s="22" t="str">
        <f>IF(EDATE($B17,BA$4)&gt;end_date,"",SUMIFS(Data!$D:$D,Data!$A:$A,$B17,Data!$B:$B,BA$4))</f>
        <v/>
      </c>
      <c r="BB17" s="22" t="str">
        <f>IF(EDATE($B17,BB$4)&gt;end_date,"",SUMIFS(Data!$D:$D,Data!$A:$A,$B17,Data!$B:$B,BB$4))</f>
        <v/>
      </c>
      <c r="BC17" s="22" t="str">
        <f>IF(EDATE($B17,BC$4)&gt;end_date,"",SUMIFS(Data!$D:$D,Data!$A:$A,$B17,Data!$B:$B,BC$4))</f>
        <v/>
      </c>
      <c r="BD17" s="23" t="str">
        <f>IF(EDATE($B17,BD$4)&gt;end_date,"",SUMIFS(Data!$D:$D,Data!$A:$A,$B17,Data!$B:$B,BD$4))</f>
        <v/>
      </c>
      <c r="BE17" s="16"/>
      <c r="BF17" s="16"/>
      <c r="BG17" s="16"/>
      <c r="BH17" s="16"/>
      <c r="BI17" s="16"/>
      <c r="BJ17" s="16"/>
      <c r="BK17" s="16"/>
      <c r="BL17" s="16"/>
      <c r="BM17" s="16"/>
      <c r="BN17" s="16"/>
      <c r="BO17" s="16"/>
      <c r="BP17" s="16"/>
    </row>
    <row r="18" spans="2:68" x14ac:dyDescent="0.25">
      <c r="B18" s="31">
        <f t="shared" si="1"/>
        <v>42583</v>
      </c>
      <c r="C18" s="22">
        <f>IF(EDATE($B18,C$4)&gt;end_date,"",SUMIFS(Data!$D:$D,Data!$A:$A,$B18,Data!$B:$B,C$4))</f>
        <v>832286.70516696631</v>
      </c>
      <c r="D18" s="22">
        <f>IF(EDATE($B18,D$4)&gt;end_date,"",SUMIFS(Data!$D:$D,Data!$A:$A,$B18,Data!$B:$B,D$4))</f>
        <v>1845838.0302812699</v>
      </c>
      <c r="E18" s="22">
        <f>IF(EDATE($B18,E$4)&gt;end_date,"",SUMIFS(Data!$D:$D,Data!$A:$A,$B18,Data!$B:$B,E$4))</f>
        <v>2524180.7958663483</v>
      </c>
      <c r="F18" s="22">
        <f>IF(EDATE($B18,F$4)&gt;end_date,"",SUMIFS(Data!$D:$D,Data!$A:$A,$B18,Data!$B:$B,F$4))</f>
        <v>3195427.0890970896</v>
      </c>
      <c r="G18" s="22">
        <f>IF(EDATE($B18,G$4)&gt;end_date,"",SUMIFS(Data!$D:$D,Data!$A:$A,$B18,Data!$B:$B,G$4))</f>
        <v>3709011.8043089057</v>
      </c>
      <c r="H18" s="22">
        <f>IF(EDATE($B18,H$4)&gt;end_date,"",SUMIFS(Data!$D:$D,Data!$A:$A,$B18,Data!$B:$B,H$4))</f>
        <v>4182796.229610845</v>
      </c>
      <c r="I18" s="22">
        <f>IF(EDATE($B18,I$4)&gt;end_date,"",SUMIFS(Data!$D:$D,Data!$A:$A,$B18,Data!$B:$B,I$4))</f>
        <v>4600018.8661591746</v>
      </c>
      <c r="J18" s="22">
        <f>IF(EDATE($B18,J$4)&gt;end_date,"",SUMIFS(Data!$D:$D,Data!$A:$A,$B18,Data!$B:$B,J$4))</f>
        <v>4990160</v>
      </c>
      <c r="K18" s="22">
        <f>IF(EDATE($B18,K$4)&gt;end_date,"",SUMIFS(Data!$D:$D,Data!$A:$A,$B18,Data!$B:$B,K$4))</f>
        <v>5363350</v>
      </c>
      <c r="L18" s="22">
        <f>IF(EDATE($B18,L$4)&gt;end_date,"",SUMIFS(Data!$D:$D,Data!$A:$A,$B18,Data!$B:$B,L$4))</f>
        <v>5734530</v>
      </c>
      <c r="M18" s="22">
        <f>IF(EDATE($B18,M$4)&gt;end_date,"",SUMIFS(Data!$D:$D,Data!$A:$A,$B18,Data!$B:$B,M$4))</f>
        <v>6579268.8387837661</v>
      </c>
      <c r="N18" s="22">
        <f>IF(EDATE($B18,N$4)&gt;end_date,"",SUMIFS(Data!$D:$D,Data!$A:$A,$B18,Data!$B:$B,N$4))</f>
        <v>6942935.5954805939</v>
      </c>
      <c r="O18" s="22">
        <f>IF(EDATE($B18,O$4)&gt;end_date,"",SUMIFS(Data!$D:$D,Data!$A:$A,$B18,Data!$B:$B,O$4))</f>
        <v>7246970</v>
      </c>
      <c r="P18" s="22">
        <f>IF(EDATE($B18,P$4)&gt;end_date,"",SUMIFS(Data!$D:$D,Data!$A:$A,$B18,Data!$B:$B,P$4))</f>
        <v>7882945.9048164673</v>
      </c>
      <c r="Q18" s="22">
        <f>IF(EDATE($B18,Q$4)&gt;end_date,"",SUMIFS(Data!$D:$D,Data!$A:$A,$B18,Data!$B:$B,Q$4))</f>
        <v>8115000</v>
      </c>
      <c r="R18" s="22">
        <f>IF(EDATE($B18,R$4)&gt;end_date,"",SUMIFS(Data!$D:$D,Data!$A:$A,$B18,Data!$B:$B,R$4))</f>
        <v>8451027.9750419445</v>
      </c>
      <c r="S18" s="22">
        <f>IF(EDATE($B18,S$4)&gt;end_date,"",SUMIFS(Data!$D:$D,Data!$A:$A,$B18,Data!$B:$B,S$4))</f>
        <v>8575840</v>
      </c>
      <c r="T18" s="22">
        <f>IF(EDATE($B18,T$4)&gt;end_date,"",SUMIFS(Data!$D:$D,Data!$A:$A,$B18,Data!$B:$B,T$4))</f>
        <v>8733160</v>
      </c>
      <c r="U18" s="22">
        <f>IF(EDATE($B18,U$4)&gt;end_date,"",SUMIFS(Data!$D:$D,Data!$A:$A,$B18,Data!$B:$B,U$4))</f>
        <v>8873000</v>
      </c>
      <c r="V18" s="22">
        <f>IF(EDATE($B18,V$4)&gt;end_date,"",SUMIFS(Data!$D:$D,Data!$A:$A,$B18,Data!$B:$B,V$4))</f>
        <v>9031840</v>
      </c>
      <c r="W18" s="22">
        <f>IF(EDATE($B18,W$4)&gt;end_date,"",SUMIFS(Data!$D:$D,Data!$A:$A,$B18,Data!$B:$B,W$4))</f>
        <v>9167880</v>
      </c>
      <c r="X18" s="22">
        <f>IF(EDATE($B18,X$4)&gt;end_date,"",SUMIFS(Data!$D:$D,Data!$A:$A,$B18,Data!$B:$B,X$4))</f>
        <v>9300120</v>
      </c>
      <c r="Y18" s="22">
        <f>IF(EDATE($B18,Y$4)&gt;end_date,"",SUMIFS(Data!$D:$D,Data!$A:$A,$B18,Data!$B:$B,Y$4))</f>
        <v>9788872.1606276073</v>
      </c>
      <c r="Z18" s="22">
        <f>IF(EDATE($B18,Z$4)&gt;end_date,"",SUMIFS(Data!$D:$D,Data!$A:$A,$B18,Data!$B:$B,Z$4))</f>
        <v>9958740</v>
      </c>
      <c r="AA18" s="22">
        <f>IF(EDATE($B18,AA$4)&gt;end_date,"",SUMIFS(Data!$D:$D,Data!$A:$A,$B18,Data!$B:$B,AA$4))</f>
        <v>10081190</v>
      </c>
      <c r="AB18" s="22">
        <f>IF(EDATE($B18,AB$4)&gt;end_date,"",SUMIFS(Data!$D:$D,Data!$A:$A,$B18,Data!$B:$B,AB$4))</f>
        <v>10432412.327134453</v>
      </c>
      <c r="AC18" s="22">
        <f>IF(EDATE($B18,AC$4)&gt;end_date,"",SUMIFS(Data!$D:$D,Data!$A:$A,$B18,Data!$B:$B,AC$4))</f>
        <v>10504844</v>
      </c>
      <c r="AD18" s="22">
        <f>IF(EDATE($B18,AD$4)&gt;end_date,"",SUMIFS(Data!$D:$D,Data!$A:$A,$B18,Data!$B:$B,AD$4))</f>
        <v>10598260</v>
      </c>
      <c r="AE18" s="22">
        <f>IF(EDATE($B18,AE$4)&gt;end_date,"",SUMIFS(Data!$D:$D,Data!$A:$A,$B18,Data!$B:$B,AE$4))</f>
        <v>10653680</v>
      </c>
      <c r="AF18" s="22">
        <f>IF(EDATE($B18,AF$4)&gt;end_date,"",SUMIFS(Data!$D:$D,Data!$A:$A,$B18,Data!$B:$B,AF$4))</f>
        <v>10704210</v>
      </c>
      <c r="AG18" s="22">
        <f>IF(EDATE($B18,AG$4)&gt;end_date,"",SUMIFS(Data!$D:$D,Data!$A:$A,$B18,Data!$B:$B,AG$4))</f>
        <v>10750665</v>
      </c>
      <c r="AH18" s="22">
        <f>IF(EDATE($B18,AH$4)&gt;end_date,"",SUMIFS(Data!$D:$D,Data!$A:$A,$B18,Data!$B:$B,AH$4))</f>
        <v>10802825</v>
      </c>
      <c r="AI18" s="22">
        <f>IF(EDATE($B18,AI$4)&gt;end_date,"",SUMIFS(Data!$D:$D,Data!$A:$A,$B18,Data!$B:$B,AI$4))</f>
        <v>10846020</v>
      </c>
      <c r="AJ18" s="22">
        <f>IF(EDATE($B18,AJ$4)&gt;end_date,"",SUMIFS(Data!$D:$D,Data!$A:$A,$B18,Data!$B:$B,AJ$4))</f>
        <v>10890030</v>
      </c>
      <c r="AK18" s="22">
        <f>IF(EDATE($B18,AK$4)&gt;end_date,"",SUMIFS(Data!$D:$D,Data!$A:$A,$B18,Data!$B:$B,AK$4))</f>
        <v>10934855</v>
      </c>
      <c r="AL18" s="22">
        <f>IF(EDATE($B18,AL$4)&gt;end_date,"",SUMIFS(Data!$D:$D,Data!$A:$A,$B18,Data!$B:$B,AL$4))</f>
        <v>10976420</v>
      </c>
      <c r="AM18" s="22">
        <f>IF(EDATE($B18,AM$4)&gt;end_date,"",SUMIFS(Data!$D:$D,Data!$A:$A,$B18,Data!$B:$B,AM$4))</f>
        <v>11012280</v>
      </c>
      <c r="AN18" s="22">
        <f>IF(EDATE($B18,AN$4)&gt;end_date,"",SUMIFS(Data!$D:$D,Data!$A:$A,$B18,Data!$B:$B,AN$4))</f>
        <v>11038360</v>
      </c>
      <c r="AO18" s="22">
        <f>IF(EDATE($B18,AO$4)&gt;end_date,"",SUMIFS(Data!$D:$D,Data!$A:$A,$B18,Data!$B:$B,AO$4))</f>
        <v>11060365</v>
      </c>
      <c r="AP18" s="22">
        <f>IF(EDATE($B18,AP$4)&gt;end_date,"",SUMIFS(Data!$D:$D,Data!$A:$A,$B18,Data!$B:$B,AP$4))</f>
        <v>11078295</v>
      </c>
      <c r="AQ18" s="22">
        <f>IF(EDATE($B18,AQ$4)&gt;end_date,"",SUMIFS(Data!$D:$D,Data!$A:$A,$B18,Data!$B:$B,AQ$4))</f>
        <v>11095410</v>
      </c>
      <c r="AR18" s="22" t="str">
        <f>IF(EDATE($B18,AR$4)&gt;end_date,"",SUMIFS(Data!$D:$D,Data!$A:$A,$B18,Data!$B:$B,AR$4))</f>
        <v/>
      </c>
      <c r="AS18" s="22" t="str">
        <f>IF(EDATE($B18,AS$4)&gt;end_date,"",SUMIFS(Data!$D:$D,Data!$A:$A,$B18,Data!$B:$B,AS$4))</f>
        <v/>
      </c>
      <c r="AT18" s="22" t="str">
        <f>IF(EDATE($B18,AT$4)&gt;end_date,"",SUMIFS(Data!$D:$D,Data!$A:$A,$B18,Data!$B:$B,AT$4))</f>
        <v/>
      </c>
      <c r="AU18" s="22" t="str">
        <f>IF(EDATE($B18,AU$4)&gt;end_date,"",SUMIFS(Data!$D:$D,Data!$A:$A,$B18,Data!$B:$B,AU$4))</f>
        <v/>
      </c>
      <c r="AV18" s="22" t="str">
        <f>IF(EDATE($B18,AV$4)&gt;end_date,"",SUMIFS(Data!$D:$D,Data!$A:$A,$B18,Data!$B:$B,AV$4))</f>
        <v/>
      </c>
      <c r="AW18" s="22" t="str">
        <f>IF(EDATE($B18,AW$4)&gt;end_date,"",SUMIFS(Data!$D:$D,Data!$A:$A,$B18,Data!$B:$B,AW$4))</f>
        <v/>
      </c>
      <c r="AX18" s="22" t="str">
        <f>IF(EDATE($B18,AX$4)&gt;end_date,"",SUMIFS(Data!$D:$D,Data!$A:$A,$B18,Data!$B:$B,AX$4))</f>
        <v/>
      </c>
      <c r="AY18" s="22" t="str">
        <f>IF(EDATE($B18,AY$4)&gt;end_date,"",SUMIFS(Data!$D:$D,Data!$A:$A,$B18,Data!$B:$B,AY$4))</f>
        <v/>
      </c>
      <c r="AZ18" s="22" t="str">
        <f>IF(EDATE($B18,AZ$4)&gt;end_date,"",SUMIFS(Data!$D:$D,Data!$A:$A,$B18,Data!$B:$B,AZ$4))</f>
        <v/>
      </c>
      <c r="BA18" s="22" t="str">
        <f>IF(EDATE($B18,BA$4)&gt;end_date,"",SUMIFS(Data!$D:$D,Data!$A:$A,$B18,Data!$B:$B,BA$4))</f>
        <v/>
      </c>
      <c r="BB18" s="22" t="str">
        <f>IF(EDATE($B18,BB$4)&gt;end_date,"",SUMIFS(Data!$D:$D,Data!$A:$A,$B18,Data!$B:$B,BB$4))</f>
        <v/>
      </c>
      <c r="BC18" s="22" t="str">
        <f>IF(EDATE($B18,BC$4)&gt;end_date,"",SUMIFS(Data!$D:$D,Data!$A:$A,$B18,Data!$B:$B,BC$4))</f>
        <v/>
      </c>
      <c r="BD18" s="23" t="str">
        <f>IF(EDATE($B18,BD$4)&gt;end_date,"",SUMIFS(Data!$D:$D,Data!$A:$A,$B18,Data!$B:$B,BD$4))</f>
        <v/>
      </c>
      <c r="BE18" s="16"/>
      <c r="BF18" s="16"/>
      <c r="BG18" s="16"/>
      <c r="BH18" s="16"/>
      <c r="BI18" s="16"/>
      <c r="BJ18" s="16"/>
      <c r="BK18" s="16"/>
      <c r="BL18" s="16"/>
      <c r="BM18" s="16"/>
      <c r="BN18" s="16"/>
      <c r="BO18" s="16"/>
      <c r="BP18" s="16"/>
    </row>
    <row r="19" spans="2:68" x14ac:dyDescent="0.25">
      <c r="B19" s="31">
        <f t="shared" si="1"/>
        <v>42614</v>
      </c>
      <c r="C19" s="22">
        <f>IF(EDATE($B19,C$4)&gt;end_date,"",SUMIFS(Data!$D:$D,Data!$A:$A,$B19,Data!$B:$B,C$4))</f>
        <v>795221.60403608519</v>
      </c>
      <c r="D19" s="22">
        <f>IF(EDATE($B19,D$4)&gt;end_date,"",SUMIFS(Data!$D:$D,Data!$A:$A,$B19,Data!$B:$B,D$4))</f>
        <v>1713885.4873974922</v>
      </c>
      <c r="E19" s="22">
        <f>IF(EDATE($B19,E$4)&gt;end_date,"",SUMIFS(Data!$D:$D,Data!$A:$A,$B19,Data!$B:$B,E$4))</f>
        <v>2450277.8122949563</v>
      </c>
      <c r="F19" s="22">
        <f>IF(EDATE($B19,F$4)&gt;end_date,"",SUMIFS(Data!$D:$D,Data!$A:$A,$B19,Data!$B:$B,F$4))</f>
        <v>3001953.9680947419</v>
      </c>
      <c r="G19" s="22">
        <f>IF(EDATE($B19,G$4)&gt;end_date,"",SUMIFS(Data!$D:$D,Data!$A:$A,$B19,Data!$B:$B,G$4))</f>
        <v>3512302.663011956</v>
      </c>
      <c r="H19" s="22">
        <f>IF(EDATE($B19,H$4)&gt;end_date,"",SUMIFS(Data!$D:$D,Data!$A:$A,$B19,Data!$B:$B,H$4))</f>
        <v>3949949.8185444102</v>
      </c>
      <c r="I19" s="22">
        <f>IF(EDATE($B19,I$4)&gt;end_date,"",SUMIFS(Data!$D:$D,Data!$A:$A,$B19,Data!$B:$B,I$4))</f>
        <v>4356340</v>
      </c>
      <c r="J19" s="22">
        <f>IF(EDATE($B19,J$4)&gt;end_date,"",SUMIFS(Data!$D:$D,Data!$A:$A,$B19,Data!$B:$B,J$4))</f>
        <v>4734220</v>
      </c>
      <c r="K19" s="22">
        <f>IF(EDATE($B19,K$4)&gt;end_date,"",SUMIFS(Data!$D:$D,Data!$A:$A,$B19,Data!$B:$B,K$4))</f>
        <v>5096690</v>
      </c>
      <c r="L19" s="22">
        <f>IF(EDATE($B19,L$4)&gt;end_date,"",SUMIFS(Data!$D:$D,Data!$A:$A,$B19,Data!$B:$B,L$4))</f>
        <v>5876642.4991792655</v>
      </c>
      <c r="M19" s="22">
        <f>IF(EDATE($B19,M$4)&gt;end_date,"",SUMIFS(Data!$D:$D,Data!$A:$A,$B19,Data!$B:$B,M$4))</f>
        <v>6185342.1693235738</v>
      </c>
      <c r="N19" s="22">
        <f>IF(EDATE($B19,N$4)&gt;end_date,"",SUMIFS(Data!$D:$D,Data!$A:$A,$B19,Data!$B:$B,N$4))</f>
        <v>6468810</v>
      </c>
      <c r="O19" s="22">
        <f>IF(EDATE($B19,O$4)&gt;end_date,"",SUMIFS(Data!$D:$D,Data!$A:$A,$B19,Data!$B:$B,O$4))</f>
        <v>7094801.0094716381</v>
      </c>
      <c r="P19" s="22">
        <f>IF(EDATE($B19,P$4)&gt;end_date,"",SUMIFS(Data!$D:$D,Data!$A:$A,$B19,Data!$B:$B,P$4))</f>
        <v>7333500</v>
      </c>
      <c r="Q19" s="22">
        <f>IF(EDATE($B19,Q$4)&gt;end_date,"",SUMIFS(Data!$D:$D,Data!$A:$A,$B19,Data!$B:$B,Q$4))</f>
        <v>7653329.1010541543</v>
      </c>
      <c r="R19" s="22">
        <f>IF(EDATE($B19,R$4)&gt;end_date,"",SUMIFS(Data!$D:$D,Data!$A:$A,$B19,Data!$B:$B,R$4))</f>
        <v>7783920</v>
      </c>
      <c r="S19" s="22">
        <f>IF(EDATE($B19,S$4)&gt;end_date,"",SUMIFS(Data!$D:$D,Data!$A:$A,$B19,Data!$B:$B,S$4))</f>
        <v>7943520</v>
      </c>
      <c r="T19" s="22">
        <f>IF(EDATE($B19,T$4)&gt;end_date,"",SUMIFS(Data!$D:$D,Data!$A:$A,$B19,Data!$B:$B,T$4))</f>
        <v>8078040</v>
      </c>
      <c r="U19" s="22">
        <f>IF(EDATE($B19,U$4)&gt;end_date,"",SUMIFS(Data!$D:$D,Data!$A:$A,$B19,Data!$B:$B,U$4))</f>
        <v>8232320</v>
      </c>
      <c r="V19" s="22">
        <f>IF(EDATE($B19,V$4)&gt;end_date,"",SUMIFS(Data!$D:$D,Data!$A:$A,$B19,Data!$B:$B,V$4))</f>
        <v>8363040</v>
      </c>
      <c r="W19" s="22">
        <f>IF(EDATE($B19,W$4)&gt;end_date,"",SUMIFS(Data!$D:$D,Data!$A:$A,$B19,Data!$B:$B,W$4))</f>
        <v>8491480</v>
      </c>
      <c r="X19" s="22">
        <f>IF(EDATE($B19,X$4)&gt;end_date,"",SUMIFS(Data!$D:$D,Data!$A:$A,$B19,Data!$B:$B,X$4))</f>
        <v>8938180.0648385305</v>
      </c>
      <c r="Y19" s="22">
        <f>IF(EDATE($B19,Y$4)&gt;end_date,"",SUMIFS(Data!$D:$D,Data!$A:$A,$B19,Data!$B:$B,Y$4))</f>
        <v>9091320</v>
      </c>
      <c r="Z19" s="22">
        <f>IF(EDATE($B19,Z$4)&gt;end_date,"",SUMIFS(Data!$D:$D,Data!$A:$A,$B19,Data!$B:$B,Z$4))</f>
        <v>9205080</v>
      </c>
      <c r="AA19" s="22">
        <f>IF(EDATE($B19,AA$4)&gt;end_date,"",SUMIFS(Data!$D:$D,Data!$A:$A,$B19,Data!$B:$B,AA$4))</f>
        <v>9539643.2622637581</v>
      </c>
      <c r="AB19" s="22">
        <f>IF(EDATE($B19,AB$4)&gt;end_date,"",SUMIFS(Data!$D:$D,Data!$A:$A,$B19,Data!$B:$B,AB$4))</f>
        <v>9614892</v>
      </c>
      <c r="AC19" s="22">
        <f>IF(EDATE($B19,AC$4)&gt;end_date,"",SUMIFS(Data!$D:$D,Data!$A:$A,$B19,Data!$B:$B,AC$4))</f>
        <v>9709095</v>
      </c>
      <c r="AD19" s="22">
        <f>IF(EDATE($B19,AD$4)&gt;end_date,"",SUMIFS(Data!$D:$D,Data!$A:$A,$B19,Data!$B:$B,AD$4))</f>
        <v>9762070</v>
      </c>
      <c r="AE19" s="22">
        <f>IF(EDATE($B19,AE$4)&gt;end_date,"",SUMIFS(Data!$D:$D,Data!$A:$A,$B19,Data!$B:$B,AE$4))</f>
        <v>9814230</v>
      </c>
      <c r="AF19" s="22">
        <f>IF(EDATE($B19,AF$4)&gt;end_date,"",SUMIFS(Data!$D:$D,Data!$A:$A,$B19,Data!$B:$B,AF$4))</f>
        <v>9859055</v>
      </c>
      <c r="AG19" s="22">
        <f>IF(EDATE($B19,AG$4)&gt;end_date,"",SUMIFS(Data!$D:$D,Data!$A:$A,$B19,Data!$B:$B,AG$4))</f>
        <v>9910400</v>
      </c>
      <c r="AH19" s="22">
        <f>IF(EDATE($B19,AH$4)&gt;end_date,"",SUMIFS(Data!$D:$D,Data!$A:$A,$B19,Data!$B:$B,AH$4))</f>
        <v>9953595</v>
      </c>
      <c r="AI19" s="22">
        <f>IF(EDATE($B19,AI$4)&gt;end_date,"",SUMIFS(Data!$D:$D,Data!$A:$A,$B19,Data!$B:$B,AI$4))</f>
        <v>9994345</v>
      </c>
      <c r="AJ19" s="22">
        <f>IF(EDATE($B19,AJ$4)&gt;end_date,"",SUMIFS(Data!$D:$D,Data!$A:$A,$B19,Data!$B:$B,AJ$4))</f>
        <v>10032650</v>
      </c>
      <c r="AK19" s="22">
        <f>IF(EDATE($B19,AK$4)&gt;end_date,"",SUMIFS(Data!$D:$D,Data!$A:$A,$B19,Data!$B:$B,AK$4))</f>
        <v>10070955</v>
      </c>
      <c r="AL19" s="22">
        <f>IF(EDATE($B19,AL$4)&gt;end_date,"",SUMIFS(Data!$D:$D,Data!$A:$A,$B19,Data!$B:$B,AL$4))</f>
        <v>10103555</v>
      </c>
      <c r="AM19" s="22">
        <f>IF(EDATE($B19,AM$4)&gt;end_date,"",SUMIFS(Data!$D:$D,Data!$A:$A,$B19,Data!$B:$B,AM$4))</f>
        <v>10131265</v>
      </c>
      <c r="AN19" s="22">
        <f>IF(EDATE($B19,AN$4)&gt;end_date,"",SUMIFS(Data!$D:$D,Data!$A:$A,$B19,Data!$B:$B,AN$4))</f>
        <v>10155715</v>
      </c>
      <c r="AO19" s="22">
        <f>IF(EDATE($B19,AO$4)&gt;end_date,"",SUMIFS(Data!$D:$D,Data!$A:$A,$B19,Data!$B:$B,AO$4))</f>
        <v>10172015</v>
      </c>
      <c r="AP19" s="22">
        <f>IF(EDATE($B19,AP$4)&gt;end_date,"",SUMIFS(Data!$D:$D,Data!$A:$A,$B19,Data!$B:$B,AP$4))</f>
        <v>10189945</v>
      </c>
      <c r="AQ19" s="22" t="str">
        <f>IF(EDATE($B19,AQ$4)&gt;end_date,"",SUMIFS(Data!$D:$D,Data!$A:$A,$B19,Data!$B:$B,AQ$4))</f>
        <v/>
      </c>
      <c r="AR19" s="22" t="str">
        <f>IF(EDATE($B19,AR$4)&gt;end_date,"",SUMIFS(Data!$D:$D,Data!$A:$A,$B19,Data!$B:$B,AR$4))</f>
        <v/>
      </c>
      <c r="AS19" s="22" t="str">
        <f>IF(EDATE($B19,AS$4)&gt;end_date,"",SUMIFS(Data!$D:$D,Data!$A:$A,$B19,Data!$B:$B,AS$4))</f>
        <v/>
      </c>
      <c r="AT19" s="22" t="str">
        <f>IF(EDATE($B19,AT$4)&gt;end_date,"",SUMIFS(Data!$D:$D,Data!$A:$A,$B19,Data!$B:$B,AT$4))</f>
        <v/>
      </c>
      <c r="AU19" s="22" t="str">
        <f>IF(EDATE($B19,AU$4)&gt;end_date,"",SUMIFS(Data!$D:$D,Data!$A:$A,$B19,Data!$B:$B,AU$4))</f>
        <v/>
      </c>
      <c r="AV19" s="22" t="str">
        <f>IF(EDATE($B19,AV$4)&gt;end_date,"",SUMIFS(Data!$D:$D,Data!$A:$A,$B19,Data!$B:$B,AV$4))</f>
        <v/>
      </c>
      <c r="AW19" s="22" t="str">
        <f>IF(EDATE($B19,AW$4)&gt;end_date,"",SUMIFS(Data!$D:$D,Data!$A:$A,$B19,Data!$B:$B,AW$4))</f>
        <v/>
      </c>
      <c r="AX19" s="22" t="str">
        <f>IF(EDATE($B19,AX$4)&gt;end_date,"",SUMIFS(Data!$D:$D,Data!$A:$A,$B19,Data!$B:$B,AX$4))</f>
        <v/>
      </c>
      <c r="AY19" s="22" t="str">
        <f>IF(EDATE($B19,AY$4)&gt;end_date,"",SUMIFS(Data!$D:$D,Data!$A:$A,$B19,Data!$B:$B,AY$4))</f>
        <v/>
      </c>
      <c r="AZ19" s="22" t="str">
        <f>IF(EDATE($B19,AZ$4)&gt;end_date,"",SUMIFS(Data!$D:$D,Data!$A:$A,$B19,Data!$B:$B,AZ$4))</f>
        <v/>
      </c>
      <c r="BA19" s="22" t="str">
        <f>IF(EDATE($B19,BA$4)&gt;end_date,"",SUMIFS(Data!$D:$D,Data!$A:$A,$B19,Data!$B:$B,BA$4))</f>
        <v/>
      </c>
      <c r="BB19" s="22" t="str">
        <f>IF(EDATE($B19,BB$4)&gt;end_date,"",SUMIFS(Data!$D:$D,Data!$A:$A,$B19,Data!$B:$B,BB$4))</f>
        <v/>
      </c>
      <c r="BC19" s="22" t="str">
        <f>IF(EDATE($B19,BC$4)&gt;end_date,"",SUMIFS(Data!$D:$D,Data!$A:$A,$B19,Data!$B:$B,BC$4))</f>
        <v/>
      </c>
      <c r="BD19" s="23" t="str">
        <f>IF(EDATE($B19,BD$4)&gt;end_date,"",SUMIFS(Data!$D:$D,Data!$A:$A,$B19,Data!$B:$B,BD$4))</f>
        <v/>
      </c>
      <c r="BE19" s="16"/>
      <c r="BF19" s="16"/>
      <c r="BG19" s="16"/>
      <c r="BH19" s="16"/>
      <c r="BI19" s="16"/>
      <c r="BJ19" s="16"/>
      <c r="BK19" s="16"/>
      <c r="BL19" s="16"/>
      <c r="BM19" s="16"/>
      <c r="BN19" s="16"/>
      <c r="BO19" s="16"/>
      <c r="BP19" s="16"/>
    </row>
    <row r="20" spans="2:68" x14ac:dyDescent="0.25">
      <c r="B20" s="31">
        <f t="shared" si="1"/>
        <v>42644</v>
      </c>
      <c r="C20" s="22">
        <f>IF(EDATE($B20,C$4)&gt;end_date,"",SUMIFS(Data!$D:$D,Data!$A:$A,$B20,Data!$B:$B,C$4))</f>
        <v>868359.94812564226</v>
      </c>
      <c r="D20" s="22">
        <f>IF(EDATE($B20,D$4)&gt;end_date,"",SUMIFS(Data!$D:$D,Data!$A:$A,$B20,Data!$B:$B,D$4))</f>
        <v>1905096.0658041844</v>
      </c>
      <c r="E20" s="22">
        <f>IF(EDATE($B20,E$4)&gt;end_date,"",SUMIFS(Data!$D:$D,Data!$A:$A,$B20,Data!$B:$B,E$4))</f>
        <v>2625442.2904931274</v>
      </c>
      <c r="F20" s="22">
        <f>IF(EDATE($B20,F$4)&gt;end_date,"",SUMIFS(Data!$D:$D,Data!$A:$A,$B20,Data!$B:$B,F$4))</f>
        <v>3271873.1517567993</v>
      </c>
      <c r="G20" s="22">
        <f>IF(EDATE($B20,G$4)&gt;end_date,"",SUMIFS(Data!$D:$D,Data!$A:$A,$B20,Data!$B:$B,G$4))</f>
        <v>3808807.4783524778</v>
      </c>
      <c r="H20" s="22">
        <f>IF(EDATE($B20,H$4)&gt;end_date,"",SUMIFS(Data!$D:$D,Data!$A:$A,$B20,Data!$B:$B,H$4))</f>
        <v>4323510</v>
      </c>
      <c r="I20" s="22">
        <f>IF(EDATE($B20,I$4)&gt;end_date,"",SUMIFS(Data!$D:$D,Data!$A:$A,$B20,Data!$B:$B,I$4))</f>
        <v>4776430</v>
      </c>
      <c r="J20" s="22">
        <f>IF(EDATE($B20,J$4)&gt;end_date,"",SUMIFS(Data!$D:$D,Data!$A:$A,$B20,Data!$B:$B,J$4))</f>
        <v>5208580</v>
      </c>
      <c r="K20" s="22">
        <f>IF(EDATE($B20,K$4)&gt;end_date,"",SUMIFS(Data!$D:$D,Data!$A:$A,$B20,Data!$B:$B,K$4))</f>
        <v>6056451.2952342713</v>
      </c>
      <c r="L20" s="22">
        <f>IF(EDATE($B20,L$4)&gt;end_date,"",SUMIFS(Data!$D:$D,Data!$A:$A,$B20,Data!$B:$B,L$4))</f>
        <v>6410185.5869164886</v>
      </c>
      <c r="M20" s="22">
        <f>IF(EDATE($B20,M$4)&gt;end_date,"",SUMIFS(Data!$D:$D,Data!$A:$A,$B20,Data!$B:$B,M$4))</f>
        <v>6725830</v>
      </c>
      <c r="N20" s="22">
        <f>IF(EDATE($B20,N$4)&gt;end_date,"",SUMIFS(Data!$D:$D,Data!$A:$A,$B20,Data!$B:$B,N$4))</f>
        <v>7408412.3211045759</v>
      </c>
      <c r="O20" s="22">
        <f>IF(EDATE($B20,O$4)&gt;end_date,"",SUMIFS(Data!$D:$D,Data!$A:$A,$B20,Data!$B:$B,O$4))</f>
        <v>7720500</v>
      </c>
      <c r="P20" s="22">
        <f>IF(EDATE($B20,P$4)&gt;end_date,"",SUMIFS(Data!$D:$D,Data!$A:$A,$B20,Data!$B:$B,P$4))</f>
        <v>8086147.5331604481</v>
      </c>
      <c r="Q20" s="22">
        <f>IF(EDATE($B20,Q$4)&gt;end_date,"",SUMIFS(Data!$D:$D,Data!$A:$A,$B20,Data!$B:$B,Q$4))</f>
        <v>8239160</v>
      </c>
      <c r="R20" s="22">
        <f>IF(EDATE($B20,R$4)&gt;end_date,"",SUMIFS(Data!$D:$D,Data!$A:$A,$B20,Data!$B:$B,R$4))</f>
        <v>8428400</v>
      </c>
      <c r="S20" s="22">
        <f>IF(EDATE($B20,S$4)&gt;end_date,"",SUMIFS(Data!$D:$D,Data!$A:$A,$B20,Data!$B:$B,S$4))</f>
        <v>8592560</v>
      </c>
      <c r="T20" s="22">
        <f>IF(EDATE($B20,T$4)&gt;end_date,"",SUMIFS(Data!$D:$D,Data!$A:$A,$B20,Data!$B:$B,T$4))</f>
        <v>8771160</v>
      </c>
      <c r="U20" s="22">
        <f>IF(EDATE($B20,U$4)&gt;end_date,"",SUMIFS(Data!$D:$D,Data!$A:$A,$B20,Data!$B:$B,U$4))</f>
        <v>8924680</v>
      </c>
      <c r="V20" s="22">
        <f>IF(EDATE($B20,V$4)&gt;end_date,"",SUMIFS(Data!$D:$D,Data!$A:$A,$B20,Data!$B:$B,V$4))</f>
        <v>9071360</v>
      </c>
      <c r="W20" s="22">
        <f>IF(EDATE($B20,W$4)&gt;end_date,"",SUMIFS(Data!$D:$D,Data!$A:$A,$B20,Data!$B:$B,W$4))</f>
        <v>9558657.061489135</v>
      </c>
      <c r="X20" s="22">
        <f>IF(EDATE($B20,X$4)&gt;end_date,"",SUMIFS(Data!$D:$D,Data!$A:$A,$B20,Data!$B:$B,X$4))</f>
        <v>9731220</v>
      </c>
      <c r="Y20" s="22">
        <f>IF(EDATE($B20,Y$4)&gt;end_date,"",SUMIFS(Data!$D:$D,Data!$A:$A,$B20,Data!$B:$B,Y$4))</f>
        <v>9861570</v>
      </c>
      <c r="Z20" s="22">
        <f>IF(EDATE($B20,Z$4)&gt;end_date,"",SUMIFS(Data!$D:$D,Data!$A:$A,$B20,Data!$B:$B,Z$4))</f>
        <v>10231945.091658942</v>
      </c>
      <c r="AA20" s="22">
        <f>IF(EDATE($B20,AA$4)&gt;end_date,"",SUMIFS(Data!$D:$D,Data!$A:$A,$B20,Data!$B:$B,AA$4))</f>
        <v>10323768</v>
      </c>
      <c r="AB20" s="22">
        <f>IF(EDATE($B20,AB$4)&gt;end_date,"",SUMIFS(Data!$D:$D,Data!$A:$A,$B20,Data!$B:$B,AB$4))</f>
        <v>10429555</v>
      </c>
      <c r="AC20" s="22">
        <f>IF(EDATE($B20,AC$4)&gt;end_date,"",SUMIFS(Data!$D:$D,Data!$A:$A,$B20,Data!$B:$B,AC$4))</f>
        <v>10489050</v>
      </c>
      <c r="AD20" s="22">
        <f>IF(EDATE($B20,AD$4)&gt;end_date,"",SUMIFS(Data!$D:$D,Data!$A:$A,$B20,Data!$B:$B,AD$4))</f>
        <v>10549360</v>
      </c>
      <c r="AE20" s="22">
        <f>IF(EDATE($B20,AE$4)&gt;end_date,"",SUMIFS(Data!$D:$D,Data!$A:$A,$B20,Data!$B:$B,AE$4))</f>
        <v>10603150</v>
      </c>
      <c r="AF20" s="22">
        <f>IF(EDATE($B20,AF$4)&gt;end_date,"",SUMIFS(Data!$D:$D,Data!$A:$A,$B20,Data!$B:$B,AF$4))</f>
        <v>10661830</v>
      </c>
      <c r="AG20" s="22">
        <f>IF(EDATE($B20,AG$4)&gt;end_date,"",SUMIFS(Data!$D:$D,Data!$A:$A,$B20,Data!$B:$B,AG$4))</f>
        <v>10713175</v>
      </c>
      <c r="AH20" s="22">
        <f>IF(EDATE($B20,AH$4)&gt;end_date,"",SUMIFS(Data!$D:$D,Data!$A:$A,$B20,Data!$B:$B,AH$4))</f>
        <v>10764520</v>
      </c>
      <c r="AI20" s="22">
        <f>IF(EDATE($B20,AI$4)&gt;end_date,"",SUMIFS(Data!$D:$D,Data!$A:$A,$B20,Data!$B:$B,AI$4))</f>
        <v>10811790</v>
      </c>
      <c r="AJ20" s="22">
        <f>IF(EDATE($B20,AJ$4)&gt;end_date,"",SUMIFS(Data!$D:$D,Data!$A:$A,$B20,Data!$B:$B,AJ$4))</f>
        <v>10858245</v>
      </c>
      <c r="AK20" s="22">
        <f>IF(EDATE($B20,AK$4)&gt;end_date,"",SUMIFS(Data!$D:$D,Data!$A:$A,$B20,Data!$B:$B,AK$4))</f>
        <v>10897365</v>
      </c>
      <c r="AL20" s="22">
        <f>IF(EDATE($B20,AL$4)&gt;end_date,"",SUMIFS(Data!$D:$D,Data!$A:$A,$B20,Data!$B:$B,AL$4))</f>
        <v>10928335</v>
      </c>
      <c r="AM20" s="22">
        <f>IF(EDATE($B20,AM$4)&gt;end_date,"",SUMIFS(Data!$D:$D,Data!$A:$A,$B20,Data!$B:$B,AM$4))</f>
        <v>10957675</v>
      </c>
      <c r="AN20" s="22">
        <f>IF(EDATE($B20,AN$4)&gt;end_date,"",SUMIFS(Data!$D:$D,Data!$A:$A,$B20,Data!$B:$B,AN$4))</f>
        <v>10981310</v>
      </c>
      <c r="AO20" s="22">
        <f>IF(EDATE($B20,AO$4)&gt;end_date,"",SUMIFS(Data!$D:$D,Data!$A:$A,$B20,Data!$B:$B,AO$4))</f>
        <v>11002500</v>
      </c>
      <c r="AP20" s="22" t="str">
        <f>IF(EDATE($B20,AP$4)&gt;end_date,"",SUMIFS(Data!$D:$D,Data!$A:$A,$B20,Data!$B:$B,AP$4))</f>
        <v/>
      </c>
      <c r="AQ20" s="22" t="str">
        <f>IF(EDATE($B20,AQ$4)&gt;end_date,"",SUMIFS(Data!$D:$D,Data!$A:$A,$B20,Data!$B:$B,AQ$4))</f>
        <v/>
      </c>
      <c r="AR20" s="22" t="str">
        <f>IF(EDATE($B20,AR$4)&gt;end_date,"",SUMIFS(Data!$D:$D,Data!$A:$A,$B20,Data!$B:$B,AR$4))</f>
        <v/>
      </c>
      <c r="AS20" s="22" t="str">
        <f>IF(EDATE($B20,AS$4)&gt;end_date,"",SUMIFS(Data!$D:$D,Data!$A:$A,$B20,Data!$B:$B,AS$4))</f>
        <v/>
      </c>
      <c r="AT20" s="22" t="str">
        <f>IF(EDATE($B20,AT$4)&gt;end_date,"",SUMIFS(Data!$D:$D,Data!$A:$A,$B20,Data!$B:$B,AT$4))</f>
        <v/>
      </c>
      <c r="AU20" s="22" t="str">
        <f>IF(EDATE($B20,AU$4)&gt;end_date,"",SUMIFS(Data!$D:$D,Data!$A:$A,$B20,Data!$B:$B,AU$4))</f>
        <v/>
      </c>
      <c r="AV20" s="22" t="str">
        <f>IF(EDATE($B20,AV$4)&gt;end_date,"",SUMIFS(Data!$D:$D,Data!$A:$A,$B20,Data!$B:$B,AV$4))</f>
        <v/>
      </c>
      <c r="AW20" s="22" t="str">
        <f>IF(EDATE($B20,AW$4)&gt;end_date,"",SUMIFS(Data!$D:$D,Data!$A:$A,$B20,Data!$B:$B,AW$4))</f>
        <v/>
      </c>
      <c r="AX20" s="22" t="str">
        <f>IF(EDATE($B20,AX$4)&gt;end_date,"",SUMIFS(Data!$D:$D,Data!$A:$A,$B20,Data!$B:$B,AX$4))</f>
        <v/>
      </c>
      <c r="AY20" s="22" t="str">
        <f>IF(EDATE($B20,AY$4)&gt;end_date,"",SUMIFS(Data!$D:$D,Data!$A:$A,$B20,Data!$B:$B,AY$4))</f>
        <v/>
      </c>
      <c r="AZ20" s="22" t="str">
        <f>IF(EDATE($B20,AZ$4)&gt;end_date,"",SUMIFS(Data!$D:$D,Data!$A:$A,$B20,Data!$B:$B,AZ$4))</f>
        <v/>
      </c>
      <c r="BA20" s="22" t="str">
        <f>IF(EDATE($B20,BA$4)&gt;end_date,"",SUMIFS(Data!$D:$D,Data!$A:$A,$B20,Data!$B:$B,BA$4))</f>
        <v/>
      </c>
      <c r="BB20" s="22" t="str">
        <f>IF(EDATE($B20,BB$4)&gt;end_date,"",SUMIFS(Data!$D:$D,Data!$A:$A,$B20,Data!$B:$B,BB$4))</f>
        <v/>
      </c>
      <c r="BC20" s="22" t="str">
        <f>IF(EDATE($B20,BC$4)&gt;end_date,"",SUMIFS(Data!$D:$D,Data!$A:$A,$B20,Data!$B:$B,BC$4))</f>
        <v/>
      </c>
      <c r="BD20" s="23" t="str">
        <f>IF(EDATE($B20,BD$4)&gt;end_date,"",SUMIFS(Data!$D:$D,Data!$A:$A,$B20,Data!$B:$B,BD$4))</f>
        <v/>
      </c>
      <c r="BE20" s="16"/>
      <c r="BF20" s="16"/>
      <c r="BG20" s="16"/>
      <c r="BH20" s="16"/>
      <c r="BI20" s="16"/>
      <c r="BJ20" s="16"/>
      <c r="BK20" s="16"/>
      <c r="BL20" s="16"/>
      <c r="BM20" s="16"/>
      <c r="BN20" s="16"/>
      <c r="BO20" s="16"/>
      <c r="BP20" s="16"/>
    </row>
    <row r="21" spans="2:68" x14ac:dyDescent="0.25">
      <c r="B21" s="31">
        <f t="shared" si="1"/>
        <v>42675</v>
      </c>
      <c r="C21" s="22">
        <f>IF(EDATE($B21,C$4)&gt;end_date,"",SUMIFS(Data!$D:$D,Data!$A:$A,$B21,Data!$B:$B,C$4))</f>
        <v>770820.78407183487</v>
      </c>
      <c r="D21" s="22">
        <f>IF(EDATE($B21,D$4)&gt;end_date,"",SUMIFS(Data!$D:$D,Data!$A:$A,$B21,Data!$B:$B,D$4))</f>
        <v>1667601.9903827356</v>
      </c>
      <c r="E21" s="22">
        <f>IF(EDATE($B21,E$4)&gt;end_date,"",SUMIFS(Data!$D:$D,Data!$A:$A,$B21,Data!$B:$B,E$4))</f>
        <v>2373818.1322516208</v>
      </c>
      <c r="F21" s="22">
        <f>IF(EDATE($B21,F$4)&gt;end_date,"",SUMIFS(Data!$D:$D,Data!$A:$A,$B21,Data!$B:$B,F$4))</f>
        <v>2939560.66207428</v>
      </c>
      <c r="G21" s="22">
        <f>IF(EDATE($B21,G$4)&gt;end_date,"",SUMIFS(Data!$D:$D,Data!$A:$A,$B21,Data!$B:$B,G$4))</f>
        <v>3472610</v>
      </c>
      <c r="H21" s="22">
        <f>IF(EDATE($B21,H$4)&gt;end_date,"",SUMIFS(Data!$D:$D,Data!$A:$A,$B21,Data!$B:$B,H$4))</f>
        <v>3932900.0000000005</v>
      </c>
      <c r="I21" s="22">
        <f>IF(EDATE($B21,I$4)&gt;end_date,"",SUMIFS(Data!$D:$D,Data!$A:$A,$B21,Data!$B:$B,I$4))</f>
        <v>4373760</v>
      </c>
      <c r="J21" s="22">
        <f>IF(EDATE($B21,J$4)&gt;end_date,"",SUMIFS(Data!$D:$D,Data!$A:$A,$B21,Data!$B:$B,J$4))</f>
        <v>5155240.9439224349</v>
      </c>
      <c r="K21" s="22">
        <f>IF(EDATE($B21,K$4)&gt;end_date,"",SUMIFS(Data!$D:$D,Data!$A:$A,$B21,Data!$B:$B,K$4))</f>
        <v>5523701.0296552498</v>
      </c>
      <c r="L21" s="22">
        <f>IF(EDATE($B21,L$4)&gt;end_date,"",SUMIFS(Data!$D:$D,Data!$A:$A,$B21,Data!$B:$B,L$4))</f>
        <v>5837620</v>
      </c>
      <c r="M21" s="22">
        <f>IF(EDATE($B21,M$4)&gt;end_date,"",SUMIFS(Data!$D:$D,Data!$A:$A,$B21,Data!$B:$B,M$4))</f>
        <v>6455602.7752603525</v>
      </c>
      <c r="N21" s="22">
        <f>IF(EDATE($B21,N$4)&gt;end_date,"",SUMIFS(Data!$D:$D,Data!$A:$A,$B21,Data!$B:$B,N$4))</f>
        <v>6772500</v>
      </c>
      <c r="O21" s="22">
        <f>IF(EDATE($B21,O$4)&gt;end_date,"",SUMIFS(Data!$D:$D,Data!$A:$A,$B21,Data!$B:$B,O$4))</f>
        <v>7159442.8125660196</v>
      </c>
      <c r="P21" s="22">
        <f>IF(EDATE($B21,P$4)&gt;end_date,"",SUMIFS(Data!$D:$D,Data!$A:$A,$B21,Data!$B:$B,P$4))</f>
        <v>7331720</v>
      </c>
      <c r="Q21" s="22">
        <f>IF(EDATE($B21,Q$4)&gt;end_date,"",SUMIFS(Data!$D:$D,Data!$A:$A,$B21,Data!$B:$B,Q$4))</f>
        <v>7524000</v>
      </c>
      <c r="R21" s="22">
        <f>IF(EDATE($B21,R$4)&gt;end_date,"",SUMIFS(Data!$D:$D,Data!$A:$A,$B21,Data!$B:$B,R$4))</f>
        <v>7690440</v>
      </c>
      <c r="S21" s="22">
        <f>IF(EDATE($B21,S$4)&gt;end_date,"",SUMIFS(Data!$D:$D,Data!$A:$A,$B21,Data!$B:$B,S$4))</f>
        <v>7871320</v>
      </c>
      <c r="T21" s="22">
        <f>IF(EDATE($B21,T$4)&gt;end_date,"",SUMIFS(Data!$D:$D,Data!$A:$A,$B21,Data!$B:$B,T$4))</f>
        <v>8027880</v>
      </c>
      <c r="U21" s="22">
        <f>IF(EDATE($B21,U$4)&gt;end_date,"",SUMIFS(Data!$D:$D,Data!$A:$A,$B21,Data!$B:$B,U$4))</f>
        <v>8179880</v>
      </c>
      <c r="V21" s="22">
        <f>IF(EDATE($B21,V$4)&gt;end_date,"",SUMIFS(Data!$D:$D,Data!$A:$A,$B21,Data!$B:$B,V$4))</f>
        <v>8636219.8491877262</v>
      </c>
      <c r="W21" s="22">
        <f>IF(EDATE($B21,W$4)&gt;end_date,"",SUMIFS(Data!$D:$D,Data!$A:$A,$B21,Data!$B:$B,W$4))</f>
        <v>8799020</v>
      </c>
      <c r="X21" s="22">
        <f>IF(EDATE($B21,X$4)&gt;end_date,"",SUMIFS(Data!$D:$D,Data!$A:$A,$B21,Data!$B:$B,X$4))</f>
        <v>8928580</v>
      </c>
      <c r="Y21" s="22">
        <f>IF(EDATE($B21,Y$4)&gt;end_date,"",SUMIFS(Data!$D:$D,Data!$A:$A,$B21,Data!$B:$B,Y$4))</f>
        <v>9270189.3263209686</v>
      </c>
      <c r="Z21" s="22">
        <f>IF(EDATE($B21,Z$4)&gt;end_date,"",SUMIFS(Data!$D:$D,Data!$A:$A,$B21,Data!$B:$B,Z$4))</f>
        <v>9362360</v>
      </c>
      <c r="AA21" s="22">
        <f>IF(EDATE($B21,AA$4)&gt;end_date,"",SUMIFS(Data!$D:$D,Data!$A:$A,$B21,Data!$B:$B,AA$4))</f>
        <v>9475190</v>
      </c>
      <c r="AB21" s="22">
        <f>IF(EDATE($B21,AB$4)&gt;end_date,"",SUMIFS(Data!$D:$D,Data!$A:$A,$B21,Data!$B:$B,AB$4))</f>
        <v>9538760</v>
      </c>
      <c r="AC21" s="22">
        <f>IF(EDATE($B21,AC$4)&gt;end_date,"",SUMIFS(Data!$D:$D,Data!$A:$A,$B21,Data!$B:$B,AC$4))</f>
        <v>9600700</v>
      </c>
      <c r="AD21" s="22">
        <f>IF(EDATE($B21,AD$4)&gt;end_date,"",SUMIFS(Data!$D:$D,Data!$A:$A,$B21,Data!$B:$B,AD$4))</f>
        <v>9652045</v>
      </c>
      <c r="AE21" s="22">
        <f>IF(EDATE($B21,AE$4)&gt;end_date,"",SUMIFS(Data!$D:$D,Data!$A:$A,$B21,Data!$B:$B,AE$4))</f>
        <v>9714800</v>
      </c>
      <c r="AF21" s="22">
        <f>IF(EDATE($B21,AF$4)&gt;end_date,"",SUMIFS(Data!$D:$D,Data!$A:$A,$B21,Data!$B:$B,AF$4))</f>
        <v>9764515</v>
      </c>
      <c r="AG21" s="22">
        <f>IF(EDATE($B21,AG$4)&gt;end_date,"",SUMIFS(Data!$D:$D,Data!$A:$A,$B21,Data!$B:$B,AG$4))</f>
        <v>9815045</v>
      </c>
      <c r="AH21" s="22">
        <f>IF(EDATE($B21,AH$4)&gt;end_date,"",SUMIFS(Data!$D:$D,Data!$A:$A,$B21,Data!$B:$B,AH$4))</f>
        <v>9863945</v>
      </c>
      <c r="AI21" s="22">
        <f>IF(EDATE($B21,AI$4)&gt;end_date,"",SUMIFS(Data!$D:$D,Data!$A:$A,$B21,Data!$B:$B,AI$4))</f>
        <v>9909585</v>
      </c>
      <c r="AJ21" s="22">
        <f>IF(EDATE($B21,AJ$4)&gt;end_date,"",SUMIFS(Data!$D:$D,Data!$A:$A,$B21,Data!$B:$B,AJ$4))</f>
        <v>9947890</v>
      </c>
      <c r="AK21" s="22">
        <f>IF(EDATE($B21,AK$4)&gt;end_date,"",SUMIFS(Data!$D:$D,Data!$A:$A,$B21,Data!$B:$B,AK$4))</f>
        <v>9980490</v>
      </c>
      <c r="AL21" s="22">
        <f>IF(EDATE($B21,AL$4)&gt;end_date,"",SUMIFS(Data!$D:$D,Data!$A:$A,$B21,Data!$B:$B,AL$4))</f>
        <v>10013090</v>
      </c>
      <c r="AM21" s="22">
        <f>IF(EDATE($B21,AM$4)&gt;end_date,"",SUMIFS(Data!$D:$D,Data!$A:$A,$B21,Data!$B:$B,AM$4))</f>
        <v>10036725</v>
      </c>
      <c r="AN21" s="22">
        <f>IF(EDATE($B21,AN$4)&gt;end_date,"",SUMIFS(Data!$D:$D,Data!$A:$A,$B21,Data!$B:$B,AN$4))</f>
        <v>10058730</v>
      </c>
      <c r="AO21" s="22" t="str">
        <f>IF(EDATE($B21,AO$4)&gt;end_date,"",SUMIFS(Data!$D:$D,Data!$A:$A,$B21,Data!$B:$B,AO$4))</f>
        <v/>
      </c>
      <c r="AP21" s="22" t="str">
        <f>IF(EDATE($B21,AP$4)&gt;end_date,"",SUMIFS(Data!$D:$D,Data!$A:$A,$B21,Data!$B:$B,AP$4))</f>
        <v/>
      </c>
      <c r="AQ21" s="22" t="str">
        <f>IF(EDATE($B21,AQ$4)&gt;end_date,"",SUMIFS(Data!$D:$D,Data!$A:$A,$B21,Data!$B:$B,AQ$4))</f>
        <v/>
      </c>
      <c r="AR21" s="22" t="str">
        <f>IF(EDATE($B21,AR$4)&gt;end_date,"",SUMIFS(Data!$D:$D,Data!$A:$A,$B21,Data!$B:$B,AR$4))</f>
        <v/>
      </c>
      <c r="AS21" s="22" t="str">
        <f>IF(EDATE($B21,AS$4)&gt;end_date,"",SUMIFS(Data!$D:$D,Data!$A:$A,$B21,Data!$B:$B,AS$4))</f>
        <v/>
      </c>
      <c r="AT21" s="22" t="str">
        <f>IF(EDATE($B21,AT$4)&gt;end_date,"",SUMIFS(Data!$D:$D,Data!$A:$A,$B21,Data!$B:$B,AT$4))</f>
        <v/>
      </c>
      <c r="AU21" s="22" t="str">
        <f>IF(EDATE($B21,AU$4)&gt;end_date,"",SUMIFS(Data!$D:$D,Data!$A:$A,$B21,Data!$B:$B,AU$4))</f>
        <v/>
      </c>
      <c r="AV21" s="22" t="str">
        <f>IF(EDATE($B21,AV$4)&gt;end_date,"",SUMIFS(Data!$D:$D,Data!$A:$A,$B21,Data!$B:$B,AV$4))</f>
        <v/>
      </c>
      <c r="AW21" s="22" t="str">
        <f>IF(EDATE($B21,AW$4)&gt;end_date,"",SUMIFS(Data!$D:$D,Data!$A:$A,$B21,Data!$B:$B,AW$4))</f>
        <v/>
      </c>
      <c r="AX21" s="22" t="str">
        <f>IF(EDATE($B21,AX$4)&gt;end_date,"",SUMIFS(Data!$D:$D,Data!$A:$A,$B21,Data!$B:$B,AX$4))</f>
        <v/>
      </c>
      <c r="AY21" s="22" t="str">
        <f>IF(EDATE($B21,AY$4)&gt;end_date,"",SUMIFS(Data!$D:$D,Data!$A:$A,$B21,Data!$B:$B,AY$4))</f>
        <v/>
      </c>
      <c r="AZ21" s="22" t="str">
        <f>IF(EDATE($B21,AZ$4)&gt;end_date,"",SUMIFS(Data!$D:$D,Data!$A:$A,$B21,Data!$B:$B,AZ$4))</f>
        <v/>
      </c>
      <c r="BA21" s="22" t="str">
        <f>IF(EDATE($B21,BA$4)&gt;end_date,"",SUMIFS(Data!$D:$D,Data!$A:$A,$B21,Data!$B:$B,BA$4))</f>
        <v/>
      </c>
      <c r="BB21" s="22" t="str">
        <f>IF(EDATE($B21,BB$4)&gt;end_date,"",SUMIFS(Data!$D:$D,Data!$A:$A,$B21,Data!$B:$B,BB$4))</f>
        <v/>
      </c>
      <c r="BC21" s="22" t="str">
        <f>IF(EDATE($B21,BC$4)&gt;end_date,"",SUMIFS(Data!$D:$D,Data!$A:$A,$B21,Data!$B:$B,BC$4))</f>
        <v/>
      </c>
      <c r="BD21" s="23" t="str">
        <f>IF(EDATE($B21,BD$4)&gt;end_date,"",SUMIFS(Data!$D:$D,Data!$A:$A,$B21,Data!$B:$B,BD$4))</f>
        <v/>
      </c>
      <c r="BE21" s="16"/>
      <c r="BF21" s="16"/>
      <c r="BG21" s="16"/>
      <c r="BH21" s="16"/>
      <c r="BI21" s="16"/>
      <c r="BJ21" s="16"/>
      <c r="BK21" s="16"/>
      <c r="BL21" s="16"/>
      <c r="BM21" s="16"/>
      <c r="BN21" s="16"/>
      <c r="BO21" s="16"/>
      <c r="BP21" s="16"/>
    </row>
    <row r="22" spans="2:68" x14ac:dyDescent="0.25">
      <c r="B22" s="31">
        <f t="shared" si="1"/>
        <v>42705</v>
      </c>
      <c r="C22" s="22">
        <f>IF(EDATE($B22,C$4)&gt;end_date,"",SUMIFS(Data!$D:$D,Data!$A:$A,$B22,Data!$B:$B,C$4))</f>
        <v>746263.72005777876</v>
      </c>
      <c r="D22" s="22">
        <f>IF(EDATE($B22,D$4)&gt;end_date,"",SUMIFS(Data!$D:$D,Data!$A:$A,$B22,Data!$B:$B,D$4))</f>
        <v>1656593.1958594765</v>
      </c>
      <c r="E22" s="22">
        <f>IF(EDATE($B22,E$4)&gt;end_date,"",SUMIFS(Data!$D:$D,Data!$A:$A,$B22,Data!$B:$B,E$4))</f>
        <v>2291527.3212892069</v>
      </c>
      <c r="F22" s="22">
        <f>IF(EDATE($B22,F$4)&gt;end_date,"",SUMIFS(Data!$D:$D,Data!$A:$A,$B22,Data!$B:$B,F$4))</f>
        <v>2869610</v>
      </c>
      <c r="G22" s="22">
        <f>IF(EDATE($B22,G$4)&gt;end_date,"",SUMIFS(Data!$D:$D,Data!$A:$A,$B22,Data!$B:$B,G$4))</f>
        <v>3340620</v>
      </c>
      <c r="H22" s="22">
        <f>IF(EDATE($B22,H$4)&gt;end_date,"",SUMIFS(Data!$D:$D,Data!$A:$A,$B22,Data!$B:$B,H$4))</f>
        <v>3791530</v>
      </c>
      <c r="I22" s="22">
        <f>IF(EDATE($B22,I$4)&gt;end_date,"",SUMIFS(Data!$D:$D,Data!$A:$A,$B22,Data!$B:$B,I$4))</f>
        <v>4534936.7037166115</v>
      </c>
      <c r="J22" s="22">
        <f>IF(EDATE($B22,J$4)&gt;end_date,"",SUMIFS(Data!$D:$D,Data!$A:$A,$B22,Data!$B:$B,J$4))</f>
        <v>4905739.6621944671</v>
      </c>
      <c r="K22" s="22">
        <f>IF(EDATE($B22,K$4)&gt;end_date,"",SUMIFS(Data!$D:$D,Data!$A:$A,$B22,Data!$B:$B,K$4))</f>
        <v>5212110</v>
      </c>
      <c r="L22" s="22">
        <f>IF(EDATE($B22,L$4)&gt;end_date,"",SUMIFS(Data!$D:$D,Data!$A:$A,$B22,Data!$B:$B,L$4))</f>
        <v>5779729.2325287471</v>
      </c>
      <c r="M22" s="22">
        <f>IF(EDATE($B22,M$4)&gt;end_date,"",SUMIFS(Data!$D:$D,Data!$A:$A,$B22,Data!$B:$B,M$4))</f>
        <v>6069750</v>
      </c>
      <c r="N22" s="22">
        <f>IF(EDATE($B22,N$4)&gt;end_date,"",SUMIFS(Data!$D:$D,Data!$A:$A,$B22,Data!$B:$B,N$4))</f>
        <v>6444185.5446937131</v>
      </c>
      <c r="O22" s="22">
        <f>IF(EDATE($B22,O$4)&gt;end_date,"",SUMIFS(Data!$D:$D,Data!$A:$A,$B22,Data!$B:$B,O$4))</f>
        <v>6658360</v>
      </c>
      <c r="P22" s="22">
        <f>IF(EDATE($B22,P$4)&gt;end_date,"",SUMIFS(Data!$D:$D,Data!$A:$A,$B22,Data!$B:$B,P$4))</f>
        <v>6850640</v>
      </c>
      <c r="Q22" s="22">
        <f>IF(EDATE($B22,Q$4)&gt;end_date,"",SUMIFS(Data!$D:$D,Data!$A:$A,$B22,Data!$B:$B,Q$4))</f>
        <v>7011000</v>
      </c>
      <c r="R22" s="22">
        <f>IF(EDATE($B22,R$4)&gt;end_date,"",SUMIFS(Data!$D:$D,Data!$A:$A,$B22,Data!$B:$B,R$4))</f>
        <v>7193400</v>
      </c>
      <c r="S22" s="22">
        <f>IF(EDATE($B22,S$4)&gt;end_date,"",SUMIFS(Data!$D:$D,Data!$A:$A,$B22,Data!$B:$B,S$4))</f>
        <v>7343880</v>
      </c>
      <c r="T22" s="22">
        <f>IF(EDATE($B22,T$4)&gt;end_date,"",SUMIFS(Data!$D:$D,Data!$A:$A,$B22,Data!$B:$B,T$4))</f>
        <v>7485240</v>
      </c>
      <c r="U22" s="22">
        <f>IF(EDATE($B22,U$4)&gt;end_date,"",SUMIFS(Data!$D:$D,Data!$A:$A,$B22,Data!$B:$B,U$4))</f>
        <v>7913249.828948075</v>
      </c>
      <c r="V22" s="22">
        <f>IF(EDATE($B22,V$4)&gt;end_date,"",SUMIFS(Data!$D:$D,Data!$A:$A,$B22,Data!$B:$B,V$4))</f>
        <v>8071430</v>
      </c>
      <c r="W22" s="22">
        <f>IF(EDATE($B22,W$4)&gt;end_date,"",SUMIFS(Data!$D:$D,Data!$A:$A,$B22,Data!$B:$B,W$4))</f>
        <v>8189930</v>
      </c>
      <c r="X22" s="22">
        <f>IF(EDATE($B22,X$4)&gt;end_date,"",SUMIFS(Data!$D:$D,Data!$A:$A,$B22,Data!$B:$B,X$4))</f>
        <v>8508089.1882177126</v>
      </c>
      <c r="Y22" s="22">
        <f>IF(EDATE($B22,Y$4)&gt;end_date,"",SUMIFS(Data!$D:$D,Data!$A:$A,$B22,Data!$B:$B,Y$4))</f>
        <v>8595020</v>
      </c>
      <c r="Z22" s="22">
        <f>IF(EDATE($B22,Z$4)&gt;end_date,"",SUMIFS(Data!$D:$D,Data!$A:$A,$B22,Data!$B:$B,Z$4))</f>
        <v>8706645</v>
      </c>
      <c r="AA22" s="22">
        <f>IF(EDATE($B22,AA$4)&gt;end_date,"",SUMIFS(Data!$D:$D,Data!$A:$A,$B22,Data!$B:$B,AA$4))</f>
        <v>8781625</v>
      </c>
      <c r="AB22" s="22">
        <f>IF(EDATE($B22,AB$4)&gt;end_date,"",SUMIFS(Data!$D:$D,Data!$A:$A,$B22,Data!$B:$B,AB$4))</f>
        <v>8842750</v>
      </c>
      <c r="AC22" s="22">
        <f>IF(EDATE($B22,AC$4)&gt;end_date,"",SUMIFS(Data!$D:$D,Data!$A:$A,$B22,Data!$B:$B,AC$4))</f>
        <v>8893280</v>
      </c>
      <c r="AD22" s="22">
        <f>IF(EDATE($B22,AD$4)&gt;end_date,"",SUMIFS(Data!$D:$D,Data!$A:$A,$B22,Data!$B:$B,AD$4))</f>
        <v>8951960</v>
      </c>
      <c r="AE22" s="22">
        <f>IF(EDATE($B22,AE$4)&gt;end_date,"",SUMIFS(Data!$D:$D,Data!$A:$A,$B22,Data!$B:$B,AE$4))</f>
        <v>9000045</v>
      </c>
      <c r="AF22" s="22">
        <f>IF(EDATE($B22,AF$4)&gt;end_date,"",SUMIFS(Data!$D:$D,Data!$A:$A,$B22,Data!$B:$B,AF$4))</f>
        <v>9050575</v>
      </c>
      <c r="AG22" s="22">
        <f>IF(EDATE($B22,AG$4)&gt;end_date,"",SUMIFS(Data!$D:$D,Data!$A:$A,$B22,Data!$B:$B,AG$4))</f>
        <v>9096215</v>
      </c>
      <c r="AH22" s="22">
        <f>IF(EDATE($B22,AH$4)&gt;end_date,"",SUMIFS(Data!$D:$D,Data!$A:$A,$B22,Data!$B:$B,AH$4))</f>
        <v>9139410</v>
      </c>
      <c r="AI22" s="22">
        <f>IF(EDATE($B22,AI$4)&gt;end_date,"",SUMIFS(Data!$D:$D,Data!$A:$A,$B22,Data!$B:$B,AI$4))</f>
        <v>9174455</v>
      </c>
      <c r="AJ22" s="22">
        <f>IF(EDATE($B22,AJ$4)&gt;end_date,"",SUMIFS(Data!$D:$D,Data!$A:$A,$B22,Data!$B:$B,AJ$4))</f>
        <v>9206240</v>
      </c>
      <c r="AK22" s="22">
        <f>IF(EDATE($B22,AK$4)&gt;end_date,"",SUMIFS(Data!$D:$D,Data!$A:$A,$B22,Data!$B:$B,AK$4))</f>
        <v>9232320</v>
      </c>
      <c r="AL22" s="22">
        <f>IF(EDATE($B22,AL$4)&gt;end_date,"",SUMIFS(Data!$D:$D,Data!$A:$A,$B22,Data!$B:$B,AL$4))</f>
        <v>9256770</v>
      </c>
      <c r="AM22" s="22">
        <f>IF(EDATE($B22,AM$4)&gt;end_date,"",SUMIFS(Data!$D:$D,Data!$A:$A,$B22,Data!$B:$B,AM$4))</f>
        <v>9279590</v>
      </c>
      <c r="AN22" s="22" t="str">
        <f>IF(EDATE($B22,AN$4)&gt;end_date,"",SUMIFS(Data!$D:$D,Data!$A:$A,$B22,Data!$B:$B,AN$4))</f>
        <v/>
      </c>
      <c r="AO22" s="22" t="str">
        <f>IF(EDATE($B22,AO$4)&gt;end_date,"",SUMIFS(Data!$D:$D,Data!$A:$A,$B22,Data!$B:$B,AO$4))</f>
        <v/>
      </c>
      <c r="AP22" s="22" t="str">
        <f>IF(EDATE($B22,AP$4)&gt;end_date,"",SUMIFS(Data!$D:$D,Data!$A:$A,$B22,Data!$B:$B,AP$4))</f>
        <v/>
      </c>
      <c r="AQ22" s="22" t="str">
        <f>IF(EDATE($B22,AQ$4)&gt;end_date,"",SUMIFS(Data!$D:$D,Data!$A:$A,$B22,Data!$B:$B,AQ$4))</f>
        <v/>
      </c>
      <c r="AR22" s="22" t="str">
        <f>IF(EDATE($B22,AR$4)&gt;end_date,"",SUMIFS(Data!$D:$D,Data!$A:$A,$B22,Data!$B:$B,AR$4))</f>
        <v/>
      </c>
      <c r="AS22" s="22" t="str">
        <f>IF(EDATE($B22,AS$4)&gt;end_date,"",SUMIFS(Data!$D:$D,Data!$A:$A,$B22,Data!$B:$B,AS$4))</f>
        <v/>
      </c>
      <c r="AT22" s="22" t="str">
        <f>IF(EDATE($B22,AT$4)&gt;end_date,"",SUMIFS(Data!$D:$D,Data!$A:$A,$B22,Data!$B:$B,AT$4))</f>
        <v/>
      </c>
      <c r="AU22" s="22" t="str">
        <f>IF(EDATE($B22,AU$4)&gt;end_date,"",SUMIFS(Data!$D:$D,Data!$A:$A,$B22,Data!$B:$B,AU$4))</f>
        <v/>
      </c>
      <c r="AV22" s="22" t="str">
        <f>IF(EDATE($B22,AV$4)&gt;end_date,"",SUMIFS(Data!$D:$D,Data!$A:$A,$B22,Data!$B:$B,AV$4))</f>
        <v/>
      </c>
      <c r="AW22" s="22" t="str">
        <f>IF(EDATE($B22,AW$4)&gt;end_date,"",SUMIFS(Data!$D:$D,Data!$A:$A,$B22,Data!$B:$B,AW$4))</f>
        <v/>
      </c>
      <c r="AX22" s="22" t="str">
        <f>IF(EDATE($B22,AX$4)&gt;end_date,"",SUMIFS(Data!$D:$D,Data!$A:$A,$B22,Data!$B:$B,AX$4))</f>
        <v/>
      </c>
      <c r="AY22" s="22" t="str">
        <f>IF(EDATE($B22,AY$4)&gt;end_date,"",SUMIFS(Data!$D:$D,Data!$A:$A,$B22,Data!$B:$B,AY$4))</f>
        <v/>
      </c>
      <c r="AZ22" s="22" t="str">
        <f>IF(EDATE($B22,AZ$4)&gt;end_date,"",SUMIFS(Data!$D:$D,Data!$A:$A,$B22,Data!$B:$B,AZ$4))</f>
        <v/>
      </c>
      <c r="BA22" s="22" t="str">
        <f>IF(EDATE($B22,BA$4)&gt;end_date,"",SUMIFS(Data!$D:$D,Data!$A:$A,$B22,Data!$B:$B,BA$4))</f>
        <v/>
      </c>
      <c r="BB22" s="22" t="str">
        <f>IF(EDATE($B22,BB$4)&gt;end_date,"",SUMIFS(Data!$D:$D,Data!$A:$A,$B22,Data!$B:$B,BB$4))</f>
        <v/>
      </c>
      <c r="BC22" s="22" t="str">
        <f>IF(EDATE($B22,BC$4)&gt;end_date,"",SUMIFS(Data!$D:$D,Data!$A:$A,$B22,Data!$B:$B,BC$4))</f>
        <v/>
      </c>
      <c r="BD22" s="23" t="str">
        <f>IF(EDATE($B22,BD$4)&gt;end_date,"",SUMIFS(Data!$D:$D,Data!$A:$A,$B22,Data!$B:$B,BD$4))</f>
        <v/>
      </c>
      <c r="BE22" s="16"/>
      <c r="BF22" s="16"/>
      <c r="BG22" s="16"/>
      <c r="BH22" s="16"/>
      <c r="BI22" s="16"/>
      <c r="BJ22" s="16"/>
      <c r="BK22" s="16"/>
      <c r="BL22" s="16"/>
      <c r="BM22" s="16"/>
      <c r="BN22" s="16"/>
      <c r="BO22" s="16"/>
      <c r="BP22" s="16"/>
    </row>
    <row r="23" spans="2:68" x14ac:dyDescent="0.25">
      <c r="B23" s="31">
        <f t="shared" si="1"/>
        <v>42736</v>
      </c>
      <c r="C23" s="22">
        <f>IF(EDATE($B23,C$4)&gt;end_date,"",SUMIFS(Data!$D:$D,Data!$A:$A,$B23,Data!$B:$B,C$4))</f>
        <v>762601.77372762491</v>
      </c>
      <c r="D23" s="22">
        <f>IF(EDATE($B23,D$4)&gt;end_date,"",SUMIFS(Data!$D:$D,Data!$A:$A,$B23,Data!$B:$B,D$4))</f>
        <v>1654351.0835958207</v>
      </c>
      <c r="E23" s="22">
        <f>IF(EDATE($B23,E$4)&gt;end_date,"",SUMIFS(Data!$D:$D,Data!$A:$A,$B23,Data!$B:$B,E$4))</f>
        <v>2367780</v>
      </c>
      <c r="F23" s="22">
        <f>IF(EDATE($B23,F$4)&gt;end_date,"",SUMIFS(Data!$D:$D,Data!$A:$A,$B23,Data!$B:$B,F$4))</f>
        <v>2917850</v>
      </c>
      <c r="G23" s="22">
        <f>IF(EDATE($B23,G$4)&gt;end_date,"",SUMIFS(Data!$D:$D,Data!$A:$A,$B23,Data!$B:$B,G$4))</f>
        <v>3417000</v>
      </c>
      <c r="H23" s="22">
        <f>IF(EDATE($B23,H$4)&gt;end_date,"",SUMIFS(Data!$D:$D,Data!$A:$A,$B23,Data!$B:$B,H$4))</f>
        <v>4178207.6063223435</v>
      </c>
      <c r="I23" s="22">
        <f>IF(EDATE($B23,I$4)&gt;end_date,"",SUMIFS(Data!$D:$D,Data!$A:$A,$B23,Data!$B:$B,I$4))</f>
        <v>4597117.0093838088</v>
      </c>
      <c r="J23" s="22">
        <f>IF(EDATE($B23,J$4)&gt;end_date,"",SUMIFS(Data!$D:$D,Data!$A:$A,$B23,Data!$B:$B,J$4))</f>
        <v>4950120</v>
      </c>
      <c r="K23" s="22">
        <f>IF(EDATE($B23,K$4)&gt;end_date,"",SUMIFS(Data!$D:$D,Data!$A:$A,$B23,Data!$B:$B,K$4))</f>
        <v>5533480.7324637435</v>
      </c>
      <c r="L23" s="22">
        <f>IF(EDATE($B23,L$4)&gt;end_date,"",SUMIFS(Data!$D:$D,Data!$A:$A,$B23,Data!$B:$B,L$4))</f>
        <v>5842500</v>
      </c>
      <c r="M23" s="22">
        <f>IF(EDATE($B23,M$4)&gt;end_date,"",SUMIFS(Data!$D:$D,Data!$A:$A,$B23,Data!$B:$B,M$4))</f>
        <v>6215181.0832618112</v>
      </c>
      <c r="N23" s="22">
        <f>IF(EDATE($B23,N$4)&gt;end_date,"",SUMIFS(Data!$D:$D,Data!$A:$A,$B23,Data!$B:$B,N$4))</f>
        <v>6443280</v>
      </c>
      <c r="O23" s="22">
        <f>IF(EDATE($B23,O$4)&gt;end_date,"",SUMIFS(Data!$D:$D,Data!$A:$A,$B23,Data!$B:$B,O$4))</f>
        <v>6681920</v>
      </c>
      <c r="P23" s="22">
        <f>IF(EDATE($B23,P$4)&gt;end_date,"",SUMIFS(Data!$D:$D,Data!$A:$A,$B23,Data!$B:$B,P$4))</f>
        <v>6862040</v>
      </c>
      <c r="Q23" s="22">
        <f>IF(EDATE($B23,Q$4)&gt;end_date,"",SUMIFS(Data!$D:$D,Data!$A:$A,$B23,Data!$B:$B,Q$4))</f>
        <v>7057360</v>
      </c>
      <c r="R23" s="22">
        <f>IF(EDATE($B23,R$4)&gt;end_date,"",SUMIFS(Data!$D:$D,Data!$A:$A,$B23,Data!$B:$B,R$4))</f>
        <v>7222280</v>
      </c>
      <c r="S23" s="22">
        <f>IF(EDATE($B23,S$4)&gt;end_date,"",SUMIFS(Data!$D:$D,Data!$A:$A,$B23,Data!$B:$B,S$4))</f>
        <v>7376560</v>
      </c>
      <c r="T23" s="22">
        <f>IF(EDATE($B23,T$4)&gt;end_date,"",SUMIFS(Data!$D:$D,Data!$A:$A,$B23,Data!$B:$B,T$4))</f>
        <v>7811545.2132327911</v>
      </c>
      <c r="U23" s="22">
        <f>IF(EDATE($B23,U$4)&gt;end_date,"",SUMIFS(Data!$D:$D,Data!$A:$A,$B23,Data!$B:$B,U$4))</f>
        <v>7977420</v>
      </c>
      <c r="V23" s="22">
        <f>IF(EDATE($B23,V$4)&gt;end_date,"",SUMIFS(Data!$D:$D,Data!$A:$A,$B23,Data!$B:$B,V$4))</f>
        <v>8107770</v>
      </c>
      <c r="W23" s="22">
        <f>IF(EDATE($B23,W$4)&gt;end_date,"",SUMIFS(Data!$D:$D,Data!$A:$A,$B23,Data!$B:$B,W$4))</f>
        <v>8429363.1888609324</v>
      </c>
      <c r="X23" s="22">
        <f>IF(EDATE($B23,X$4)&gt;end_date,"",SUMIFS(Data!$D:$D,Data!$A:$A,$B23,Data!$B:$B,X$4))</f>
        <v>8525188</v>
      </c>
      <c r="Y23" s="22">
        <f>IF(EDATE($B23,Y$4)&gt;end_date,"",SUMIFS(Data!$D:$D,Data!$A:$A,$B23,Data!$B:$B,Y$4))</f>
        <v>8636555</v>
      </c>
      <c r="Z23" s="22">
        <f>IF(EDATE($B23,Z$4)&gt;end_date,"",SUMIFS(Data!$D:$D,Data!$A:$A,$B23,Data!$B:$B,Z$4))</f>
        <v>8719685</v>
      </c>
      <c r="AA23" s="22">
        <f>IF(EDATE($B23,AA$4)&gt;end_date,"",SUMIFS(Data!$D:$D,Data!$A:$A,$B23,Data!$B:$B,AA$4))</f>
        <v>8790590</v>
      </c>
      <c r="AB23" s="22">
        <f>IF(EDATE($B23,AB$4)&gt;end_date,"",SUMIFS(Data!$D:$D,Data!$A:$A,$B23,Data!$B:$B,AB$4))</f>
        <v>8847640</v>
      </c>
      <c r="AC23" s="22">
        <f>IF(EDATE($B23,AC$4)&gt;end_date,"",SUMIFS(Data!$D:$D,Data!$A:$A,$B23,Data!$B:$B,AC$4))</f>
        <v>8912840</v>
      </c>
      <c r="AD23" s="22">
        <f>IF(EDATE($B23,AD$4)&gt;end_date,"",SUMIFS(Data!$D:$D,Data!$A:$A,$B23,Data!$B:$B,AD$4))</f>
        <v>8964185</v>
      </c>
      <c r="AE23" s="22">
        <f>IF(EDATE($B23,AE$4)&gt;end_date,"",SUMIFS(Data!$D:$D,Data!$A:$A,$B23,Data!$B:$B,AE$4))</f>
        <v>9014715</v>
      </c>
      <c r="AF23" s="22">
        <f>IF(EDATE($B23,AF$4)&gt;end_date,"",SUMIFS(Data!$D:$D,Data!$A:$A,$B23,Data!$B:$B,AF$4))</f>
        <v>9065245</v>
      </c>
      <c r="AG23" s="22">
        <f>IF(EDATE($B23,AG$4)&gt;end_date,"",SUMIFS(Data!$D:$D,Data!$A:$A,$B23,Data!$B:$B,AG$4))</f>
        <v>9112515</v>
      </c>
      <c r="AH23" s="22">
        <f>IF(EDATE($B23,AH$4)&gt;end_date,"",SUMIFS(Data!$D:$D,Data!$A:$A,$B23,Data!$B:$B,AH$4))</f>
        <v>9150005</v>
      </c>
      <c r="AI23" s="22">
        <f>IF(EDATE($B23,AI$4)&gt;end_date,"",SUMIFS(Data!$D:$D,Data!$A:$A,$B23,Data!$B:$B,AI$4))</f>
        <v>9181790</v>
      </c>
      <c r="AJ23" s="22">
        <f>IF(EDATE($B23,AJ$4)&gt;end_date,"",SUMIFS(Data!$D:$D,Data!$A:$A,$B23,Data!$B:$B,AJ$4))</f>
        <v>9210315</v>
      </c>
      <c r="AK23" s="22">
        <f>IF(EDATE($B23,AK$4)&gt;end_date,"",SUMIFS(Data!$D:$D,Data!$A:$A,$B23,Data!$B:$B,AK$4))</f>
        <v>9235580</v>
      </c>
      <c r="AL23" s="22">
        <f>IF(EDATE($B23,AL$4)&gt;end_date,"",SUMIFS(Data!$D:$D,Data!$A:$A,$B23,Data!$B:$B,AL$4))</f>
        <v>9258400</v>
      </c>
      <c r="AM23" s="22" t="str">
        <f>IF(EDATE($B23,AM$4)&gt;end_date,"",SUMIFS(Data!$D:$D,Data!$A:$A,$B23,Data!$B:$B,AM$4))</f>
        <v/>
      </c>
      <c r="AN23" s="22" t="str">
        <f>IF(EDATE($B23,AN$4)&gt;end_date,"",SUMIFS(Data!$D:$D,Data!$A:$A,$B23,Data!$B:$B,AN$4))</f>
        <v/>
      </c>
      <c r="AO23" s="22" t="str">
        <f>IF(EDATE($B23,AO$4)&gt;end_date,"",SUMIFS(Data!$D:$D,Data!$A:$A,$B23,Data!$B:$B,AO$4))</f>
        <v/>
      </c>
      <c r="AP23" s="22" t="str">
        <f>IF(EDATE($B23,AP$4)&gt;end_date,"",SUMIFS(Data!$D:$D,Data!$A:$A,$B23,Data!$B:$B,AP$4))</f>
        <v/>
      </c>
      <c r="AQ23" s="22" t="str">
        <f>IF(EDATE($B23,AQ$4)&gt;end_date,"",SUMIFS(Data!$D:$D,Data!$A:$A,$B23,Data!$B:$B,AQ$4))</f>
        <v/>
      </c>
      <c r="AR23" s="22" t="str">
        <f>IF(EDATE($B23,AR$4)&gt;end_date,"",SUMIFS(Data!$D:$D,Data!$A:$A,$B23,Data!$B:$B,AR$4))</f>
        <v/>
      </c>
      <c r="AS23" s="22" t="str">
        <f>IF(EDATE($B23,AS$4)&gt;end_date,"",SUMIFS(Data!$D:$D,Data!$A:$A,$B23,Data!$B:$B,AS$4))</f>
        <v/>
      </c>
      <c r="AT23" s="22" t="str">
        <f>IF(EDATE($B23,AT$4)&gt;end_date,"",SUMIFS(Data!$D:$D,Data!$A:$A,$B23,Data!$B:$B,AT$4))</f>
        <v/>
      </c>
      <c r="AU23" s="22" t="str">
        <f>IF(EDATE($B23,AU$4)&gt;end_date,"",SUMIFS(Data!$D:$D,Data!$A:$A,$B23,Data!$B:$B,AU$4))</f>
        <v/>
      </c>
      <c r="AV23" s="22" t="str">
        <f>IF(EDATE($B23,AV$4)&gt;end_date,"",SUMIFS(Data!$D:$D,Data!$A:$A,$B23,Data!$B:$B,AV$4))</f>
        <v/>
      </c>
      <c r="AW23" s="22" t="str">
        <f>IF(EDATE($B23,AW$4)&gt;end_date,"",SUMIFS(Data!$D:$D,Data!$A:$A,$B23,Data!$B:$B,AW$4))</f>
        <v/>
      </c>
      <c r="AX23" s="22" t="str">
        <f>IF(EDATE($B23,AX$4)&gt;end_date,"",SUMIFS(Data!$D:$D,Data!$A:$A,$B23,Data!$B:$B,AX$4))</f>
        <v/>
      </c>
      <c r="AY23" s="22" t="str">
        <f>IF(EDATE($B23,AY$4)&gt;end_date,"",SUMIFS(Data!$D:$D,Data!$A:$A,$B23,Data!$B:$B,AY$4))</f>
        <v/>
      </c>
      <c r="AZ23" s="22" t="str">
        <f>IF(EDATE($B23,AZ$4)&gt;end_date,"",SUMIFS(Data!$D:$D,Data!$A:$A,$B23,Data!$B:$B,AZ$4))</f>
        <v/>
      </c>
      <c r="BA23" s="22" t="str">
        <f>IF(EDATE($B23,BA$4)&gt;end_date,"",SUMIFS(Data!$D:$D,Data!$A:$A,$B23,Data!$B:$B,BA$4))</f>
        <v/>
      </c>
      <c r="BB23" s="22" t="str">
        <f>IF(EDATE($B23,BB$4)&gt;end_date,"",SUMIFS(Data!$D:$D,Data!$A:$A,$B23,Data!$B:$B,BB$4))</f>
        <v/>
      </c>
      <c r="BC23" s="22" t="str">
        <f>IF(EDATE($B23,BC$4)&gt;end_date,"",SUMIFS(Data!$D:$D,Data!$A:$A,$B23,Data!$B:$B,BC$4))</f>
        <v/>
      </c>
      <c r="BD23" s="23" t="str">
        <f>IF(EDATE($B23,BD$4)&gt;end_date,"",SUMIFS(Data!$D:$D,Data!$A:$A,$B23,Data!$B:$B,BD$4))</f>
        <v/>
      </c>
      <c r="BE23" s="16"/>
      <c r="BF23" s="16"/>
      <c r="BG23" s="16"/>
      <c r="BH23" s="16"/>
      <c r="BI23" s="16"/>
      <c r="BJ23" s="16"/>
      <c r="BK23" s="16"/>
      <c r="BL23" s="16"/>
      <c r="BM23" s="16"/>
      <c r="BN23" s="16"/>
      <c r="BO23" s="16"/>
      <c r="BP23" s="16"/>
    </row>
    <row r="24" spans="2:68" x14ac:dyDescent="0.25">
      <c r="B24" s="31">
        <f t="shared" si="1"/>
        <v>42767</v>
      </c>
      <c r="C24" s="22">
        <f>IF(EDATE($B24,C$4)&gt;end_date,"",SUMIFS(Data!$D:$D,Data!$A:$A,$B24,Data!$B:$B,C$4))</f>
        <v>824461.26602498861</v>
      </c>
      <c r="D24" s="22">
        <f>IF(EDATE($B24,D$4)&gt;end_date,"",SUMIFS(Data!$D:$D,Data!$A:$A,$B24,Data!$B:$B,D$4))</f>
        <v>1881360</v>
      </c>
      <c r="E24" s="22">
        <f>IF(EDATE($B24,E$4)&gt;end_date,"",SUMIFS(Data!$D:$D,Data!$A:$A,$B24,Data!$B:$B,E$4))</f>
        <v>2576150</v>
      </c>
      <c r="F24" s="22">
        <f>IF(EDATE($B24,F$4)&gt;end_date,"",SUMIFS(Data!$D:$D,Data!$A:$A,$B24,Data!$B:$B,F$4))</f>
        <v>3179150</v>
      </c>
      <c r="G24" s="22">
        <f>IF(EDATE($B24,G$4)&gt;end_date,"",SUMIFS(Data!$D:$D,Data!$A:$A,$B24,Data!$B:$B,G$4))</f>
        <v>4004897.9233777598</v>
      </c>
      <c r="H24" s="22">
        <f>IF(EDATE($B24,H$4)&gt;end_date,"",SUMIFS(Data!$D:$D,Data!$A:$A,$B24,Data!$B:$B,H$4))</f>
        <v>4488991.6716241585</v>
      </c>
      <c r="I24" s="22">
        <f>IF(EDATE($B24,I$4)&gt;end_date,"",SUMIFS(Data!$D:$D,Data!$A:$A,$B24,Data!$B:$B,I$4))</f>
        <v>4893320</v>
      </c>
      <c r="J24" s="22">
        <f>IF(EDATE($B24,J$4)&gt;end_date,"",SUMIFS(Data!$D:$D,Data!$A:$A,$B24,Data!$B:$B,J$4))</f>
        <v>5521505.1215183325</v>
      </c>
      <c r="K24" s="22">
        <f>IF(EDATE($B24,K$4)&gt;end_date,"",SUMIFS(Data!$D:$D,Data!$A:$A,$B24,Data!$B:$B,K$4))</f>
        <v>5867250</v>
      </c>
      <c r="L24" s="22">
        <f>IF(EDATE($B24,L$4)&gt;end_date,"",SUMIFS(Data!$D:$D,Data!$A:$A,$B24,Data!$B:$B,L$4))</f>
        <v>6273958.8950293325</v>
      </c>
      <c r="M24" s="22">
        <f>IF(EDATE($B24,M$4)&gt;end_date,"",SUMIFS(Data!$D:$D,Data!$A:$A,$B24,Data!$B:$B,M$4))</f>
        <v>6506360</v>
      </c>
      <c r="N24" s="22">
        <f>IF(EDATE($B24,N$4)&gt;end_date,"",SUMIFS(Data!$D:$D,Data!$A:$A,$B24,Data!$B:$B,N$4))</f>
        <v>6782240</v>
      </c>
      <c r="O24" s="22">
        <f>IF(EDATE($B24,O$4)&gt;end_date,"",SUMIFS(Data!$D:$D,Data!$A:$A,$B24,Data!$B:$B,O$4))</f>
        <v>7016320</v>
      </c>
      <c r="P24" s="22">
        <f>IF(EDATE($B24,P$4)&gt;end_date,"",SUMIFS(Data!$D:$D,Data!$A:$A,$B24,Data!$B:$B,P$4))</f>
        <v>7244320</v>
      </c>
      <c r="Q24" s="22">
        <f>IF(EDATE($B24,Q$4)&gt;end_date,"",SUMIFS(Data!$D:$D,Data!$A:$A,$B24,Data!$B:$B,Q$4))</f>
        <v>7437360</v>
      </c>
      <c r="R24" s="22">
        <f>IF(EDATE($B24,R$4)&gt;end_date,"",SUMIFS(Data!$D:$D,Data!$A:$A,$B24,Data!$B:$B,R$4))</f>
        <v>7616720</v>
      </c>
      <c r="S24" s="22">
        <f>IF(EDATE($B24,S$4)&gt;end_date,"",SUMIFS(Data!$D:$D,Data!$A:$A,$B24,Data!$B:$B,S$4))</f>
        <v>8075661.8509430233</v>
      </c>
      <c r="T24" s="22">
        <f>IF(EDATE($B24,T$4)&gt;end_date,"",SUMIFS(Data!$D:$D,Data!$A:$A,$B24,Data!$B:$B,T$4))</f>
        <v>8261820</v>
      </c>
      <c r="U24" s="22">
        <f>IF(EDATE($B24,U$4)&gt;end_date,"",SUMIFS(Data!$D:$D,Data!$A:$A,$B24,Data!$B:$B,U$4))</f>
        <v>8413500</v>
      </c>
      <c r="V24" s="22">
        <f>IF(EDATE($B24,V$4)&gt;end_date,"",SUMIFS(Data!$D:$D,Data!$A:$A,$B24,Data!$B:$B,V$4))</f>
        <v>8756441.3098999225</v>
      </c>
      <c r="W24" s="22">
        <f>IF(EDATE($B24,W$4)&gt;end_date,"",SUMIFS(Data!$D:$D,Data!$A:$A,$B24,Data!$B:$B,W$4))</f>
        <v>8869476</v>
      </c>
      <c r="X24" s="22">
        <f>IF(EDATE($B24,X$4)&gt;end_date,"",SUMIFS(Data!$D:$D,Data!$A:$A,$B24,Data!$B:$B,X$4))</f>
        <v>8991895</v>
      </c>
      <c r="Y24" s="22">
        <f>IF(EDATE($B24,Y$4)&gt;end_date,"",SUMIFS(Data!$D:$D,Data!$A:$A,$B24,Data!$B:$B,Y$4))</f>
        <v>9073395</v>
      </c>
      <c r="Z24" s="22">
        <f>IF(EDATE($B24,Z$4)&gt;end_date,"",SUMIFS(Data!$D:$D,Data!$A:$A,$B24,Data!$B:$B,Z$4))</f>
        <v>9160600</v>
      </c>
      <c r="AA24" s="22">
        <f>IF(EDATE($B24,AA$4)&gt;end_date,"",SUMIFS(Data!$D:$D,Data!$A:$A,$B24,Data!$B:$B,AA$4))</f>
        <v>9237210</v>
      </c>
      <c r="AB24" s="22">
        <f>IF(EDATE($B24,AB$4)&gt;end_date,"",SUMIFS(Data!$D:$D,Data!$A:$A,$B24,Data!$B:$B,AB$4))</f>
        <v>9311375</v>
      </c>
      <c r="AC24" s="22">
        <f>IF(EDATE($B24,AC$4)&gt;end_date,"",SUMIFS(Data!$D:$D,Data!$A:$A,$B24,Data!$B:$B,AC$4))</f>
        <v>9370055</v>
      </c>
      <c r="AD24" s="22">
        <f>IF(EDATE($B24,AD$4)&gt;end_date,"",SUMIFS(Data!$D:$D,Data!$A:$A,$B24,Data!$B:$B,AD$4))</f>
        <v>9427920</v>
      </c>
      <c r="AE24" s="22">
        <f>IF(EDATE($B24,AE$4)&gt;end_date,"",SUMIFS(Data!$D:$D,Data!$A:$A,$B24,Data!$B:$B,AE$4))</f>
        <v>9481710</v>
      </c>
      <c r="AF24" s="22">
        <f>IF(EDATE($B24,AF$4)&gt;end_date,"",SUMIFS(Data!$D:$D,Data!$A:$A,$B24,Data!$B:$B,AF$4))</f>
        <v>9537130</v>
      </c>
      <c r="AG24" s="22">
        <f>IF(EDATE($B24,AG$4)&gt;end_date,"",SUMIFS(Data!$D:$D,Data!$A:$A,$B24,Data!$B:$B,AG$4))</f>
        <v>9579510</v>
      </c>
      <c r="AH24" s="22">
        <f>IF(EDATE($B24,AH$4)&gt;end_date,"",SUMIFS(Data!$D:$D,Data!$A:$A,$B24,Data!$B:$B,AH$4))</f>
        <v>9617815</v>
      </c>
      <c r="AI24" s="22">
        <f>IF(EDATE($B24,AI$4)&gt;end_date,"",SUMIFS(Data!$D:$D,Data!$A:$A,$B24,Data!$B:$B,AI$4))</f>
        <v>9652045</v>
      </c>
      <c r="AJ24" s="22">
        <f>IF(EDATE($B24,AJ$4)&gt;end_date,"",SUMIFS(Data!$D:$D,Data!$A:$A,$B24,Data!$B:$B,AJ$4))</f>
        <v>9678940</v>
      </c>
      <c r="AK24" s="22">
        <f>IF(EDATE($B24,AK$4)&gt;end_date,"",SUMIFS(Data!$D:$D,Data!$A:$A,$B24,Data!$B:$B,AK$4))</f>
        <v>9705020</v>
      </c>
      <c r="AL24" s="22" t="str">
        <f>IF(EDATE($B24,AL$4)&gt;end_date,"",SUMIFS(Data!$D:$D,Data!$A:$A,$B24,Data!$B:$B,AL$4))</f>
        <v/>
      </c>
      <c r="AM24" s="22" t="str">
        <f>IF(EDATE($B24,AM$4)&gt;end_date,"",SUMIFS(Data!$D:$D,Data!$A:$A,$B24,Data!$B:$B,AM$4))</f>
        <v/>
      </c>
      <c r="AN24" s="22" t="str">
        <f>IF(EDATE($B24,AN$4)&gt;end_date,"",SUMIFS(Data!$D:$D,Data!$A:$A,$B24,Data!$B:$B,AN$4))</f>
        <v/>
      </c>
      <c r="AO24" s="22" t="str">
        <f>IF(EDATE($B24,AO$4)&gt;end_date,"",SUMIFS(Data!$D:$D,Data!$A:$A,$B24,Data!$B:$B,AO$4))</f>
        <v/>
      </c>
      <c r="AP24" s="22" t="str">
        <f>IF(EDATE($B24,AP$4)&gt;end_date,"",SUMIFS(Data!$D:$D,Data!$A:$A,$B24,Data!$B:$B,AP$4))</f>
        <v/>
      </c>
      <c r="AQ24" s="22" t="str">
        <f>IF(EDATE($B24,AQ$4)&gt;end_date,"",SUMIFS(Data!$D:$D,Data!$A:$A,$B24,Data!$B:$B,AQ$4))</f>
        <v/>
      </c>
      <c r="AR24" s="22" t="str">
        <f>IF(EDATE($B24,AR$4)&gt;end_date,"",SUMIFS(Data!$D:$D,Data!$A:$A,$B24,Data!$B:$B,AR$4))</f>
        <v/>
      </c>
      <c r="AS24" s="22" t="str">
        <f>IF(EDATE($B24,AS$4)&gt;end_date,"",SUMIFS(Data!$D:$D,Data!$A:$A,$B24,Data!$B:$B,AS$4))</f>
        <v/>
      </c>
      <c r="AT24" s="22" t="str">
        <f>IF(EDATE($B24,AT$4)&gt;end_date,"",SUMIFS(Data!$D:$D,Data!$A:$A,$B24,Data!$B:$B,AT$4))</f>
        <v/>
      </c>
      <c r="AU24" s="22" t="str">
        <f>IF(EDATE($B24,AU$4)&gt;end_date,"",SUMIFS(Data!$D:$D,Data!$A:$A,$B24,Data!$B:$B,AU$4))</f>
        <v/>
      </c>
      <c r="AV24" s="22" t="str">
        <f>IF(EDATE($B24,AV$4)&gt;end_date,"",SUMIFS(Data!$D:$D,Data!$A:$A,$B24,Data!$B:$B,AV$4))</f>
        <v/>
      </c>
      <c r="AW24" s="22" t="str">
        <f>IF(EDATE($B24,AW$4)&gt;end_date,"",SUMIFS(Data!$D:$D,Data!$A:$A,$B24,Data!$B:$B,AW$4))</f>
        <v/>
      </c>
      <c r="AX24" s="22" t="str">
        <f>IF(EDATE($B24,AX$4)&gt;end_date,"",SUMIFS(Data!$D:$D,Data!$A:$A,$B24,Data!$B:$B,AX$4))</f>
        <v/>
      </c>
      <c r="AY24" s="22" t="str">
        <f>IF(EDATE($B24,AY$4)&gt;end_date,"",SUMIFS(Data!$D:$D,Data!$A:$A,$B24,Data!$B:$B,AY$4))</f>
        <v/>
      </c>
      <c r="AZ24" s="22" t="str">
        <f>IF(EDATE($B24,AZ$4)&gt;end_date,"",SUMIFS(Data!$D:$D,Data!$A:$A,$B24,Data!$B:$B,AZ$4))</f>
        <v/>
      </c>
      <c r="BA24" s="22" t="str">
        <f>IF(EDATE($B24,BA$4)&gt;end_date,"",SUMIFS(Data!$D:$D,Data!$A:$A,$B24,Data!$B:$B,BA$4))</f>
        <v/>
      </c>
      <c r="BB24" s="22" t="str">
        <f>IF(EDATE($B24,BB$4)&gt;end_date,"",SUMIFS(Data!$D:$D,Data!$A:$A,$B24,Data!$B:$B,BB$4))</f>
        <v/>
      </c>
      <c r="BC24" s="22" t="str">
        <f>IF(EDATE($B24,BC$4)&gt;end_date,"",SUMIFS(Data!$D:$D,Data!$A:$A,$B24,Data!$B:$B,BC$4))</f>
        <v/>
      </c>
      <c r="BD24" s="23" t="str">
        <f>IF(EDATE($B24,BD$4)&gt;end_date,"",SUMIFS(Data!$D:$D,Data!$A:$A,$B24,Data!$B:$B,BD$4))</f>
        <v/>
      </c>
      <c r="BE24" s="16"/>
      <c r="BF24" s="16"/>
      <c r="BG24" s="16"/>
      <c r="BH24" s="16"/>
      <c r="BI24" s="16"/>
      <c r="BJ24" s="16"/>
      <c r="BK24" s="16"/>
      <c r="BL24" s="16"/>
      <c r="BM24" s="16"/>
      <c r="BN24" s="16"/>
      <c r="BO24" s="16"/>
      <c r="BP24" s="16"/>
    </row>
    <row r="25" spans="2:68" x14ac:dyDescent="0.25">
      <c r="B25" s="31">
        <f t="shared" si="1"/>
        <v>42795</v>
      </c>
      <c r="C25" s="22">
        <f>IF(EDATE($B25,C$4)&gt;end_date,"",SUMIFS(Data!$D:$D,Data!$A:$A,$B25,Data!$B:$B,C$4))</f>
        <v>1001650.0000000001</v>
      </c>
      <c r="D25" s="22">
        <f>IF(EDATE($B25,D$4)&gt;end_date,"",SUMIFS(Data!$D:$D,Data!$A:$A,$B25,Data!$B:$B,D$4))</f>
        <v>2085040.0000000002</v>
      </c>
      <c r="E25" s="22">
        <f>IF(EDATE($B25,E$4)&gt;end_date,"",SUMIFS(Data!$D:$D,Data!$A:$A,$B25,Data!$B:$B,E$4))</f>
        <v>2925220</v>
      </c>
      <c r="F25" s="22">
        <f>IF(EDATE($B25,F$4)&gt;end_date,"",SUMIFS(Data!$D:$D,Data!$A:$A,$B25,Data!$B:$B,F$4))</f>
        <v>3947128.0290628984</v>
      </c>
      <c r="G25" s="22">
        <f>IF(EDATE($B25,G$4)&gt;end_date,"",SUMIFS(Data!$D:$D,Data!$A:$A,$B25,Data!$B:$B,G$4))</f>
        <v>4604277.6277784882</v>
      </c>
      <c r="H25" s="22">
        <f>IF(EDATE($B25,H$4)&gt;end_date,"",SUMIFS(Data!$D:$D,Data!$A:$A,$B25,Data!$B:$B,H$4))</f>
        <v>5141820</v>
      </c>
      <c r="I25" s="22">
        <f>IF(EDATE($B25,I$4)&gt;end_date,"",SUMIFS(Data!$D:$D,Data!$A:$A,$B25,Data!$B:$B,I$4))</f>
        <v>5886012.7796692653</v>
      </c>
      <c r="J25" s="22">
        <f>IF(EDATE($B25,J$4)&gt;end_date,"",SUMIFS(Data!$D:$D,Data!$A:$A,$B25,Data!$B:$B,J$4))</f>
        <v>6335250</v>
      </c>
      <c r="K25" s="22">
        <f>IF(EDATE($B25,K$4)&gt;end_date,"",SUMIFS(Data!$D:$D,Data!$A:$A,$B25,Data!$B:$B,K$4))</f>
        <v>6826622.9952849885</v>
      </c>
      <c r="L25" s="22">
        <f>IF(EDATE($B25,L$4)&gt;end_date,"",SUMIFS(Data!$D:$D,Data!$A:$A,$B25,Data!$B:$B,L$4))</f>
        <v>7121960</v>
      </c>
      <c r="M25" s="22">
        <f>IF(EDATE($B25,M$4)&gt;end_date,"",SUMIFS(Data!$D:$D,Data!$A:$A,$B25,Data!$B:$B,M$4))</f>
        <v>7450280</v>
      </c>
      <c r="N25" s="22">
        <f>IF(EDATE($B25,N$4)&gt;end_date,"",SUMIFS(Data!$D:$D,Data!$A:$A,$B25,Data!$B:$B,N$4))</f>
        <v>7752000</v>
      </c>
      <c r="O25" s="22">
        <f>IF(EDATE($B25,O$4)&gt;end_date,"",SUMIFS(Data!$D:$D,Data!$A:$A,$B25,Data!$B:$B,O$4))</f>
        <v>8085640</v>
      </c>
      <c r="P25" s="22">
        <f>IF(EDATE($B25,P$4)&gt;end_date,"",SUMIFS(Data!$D:$D,Data!$A:$A,$B25,Data!$B:$B,P$4))</f>
        <v>8334160</v>
      </c>
      <c r="Q25" s="22">
        <f>IF(EDATE($B25,Q$4)&gt;end_date,"",SUMIFS(Data!$D:$D,Data!$A:$A,$B25,Data!$B:$B,Q$4))</f>
        <v>8562160</v>
      </c>
      <c r="R25" s="22">
        <f>IF(EDATE($B25,R$4)&gt;end_date,"",SUMIFS(Data!$D:$D,Data!$A:$A,$B25,Data!$B:$B,R$4))</f>
        <v>9116360.2443087157</v>
      </c>
      <c r="S25" s="22">
        <f>IF(EDATE($B25,S$4)&gt;end_date,"",SUMIFS(Data!$D:$D,Data!$A:$A,$B25,Data!$B:$B,S$4))</f>
        <v>9363870</v>
      </c>
      <c r="T25" s="22">
        <f>IF(EDATE($B25,T$4)&gt;end_date,"",SUMIFS(Data!$D:$D,Data!$A:$A,$B25,Data!$B:$B,T$4))</f>
        <v>9566110</v>
      </c>
      <c r="U25" s="22">
        <f>IF(EDATE($B25,U$4)&gt;end_date,"",SUMIFS(Data!$D:$D,Data!$A:$A,$B25,Data!$B:$B,U$4))</f>
        <v>9973853.6710872333</v>
      </c>
      <c r="V25" s="22">
        <f>IF(EDATE($B25,V$4)&gt;end_date,"",SUMIFS(Data!$D:$D,Data!$A:$A,$B25,Data!$B:$B,V$4))</f>
        <v>10115084</v>
      </c>
      <c r="W25" s="22">
        <f>IF(EDATE($B25,W$4)&gt;end_date,"",SUMIFS(Data!$D:$D,Data!$A:$A,$B25,Data!$B:$B,W$4))</f>
        <v>10264925</v>
      </c>
      <c r="X25" s="22">
        <f>IF(EDATE($B25,X$4)&gt;end_date,"",SUMIFS(Data!$D:$D,Data!$A:$A,$B25,Data!$B:$B,X$4))</f>
        <v>10369245</v>
      </c>
      <c r="Y25" s="22">
        <f>IF(EDATE($B25,Y$4)&gt;end_date,"",SUMIFS(Data!$D:$D,Data!$A:$A,$B25,Data!$B:$B,Y$4))</f>
        <v>10480085</v>
      </c>
      <c r="Z25" s="22">
        <f>IF(EDATE($B25,Z$4)&gt;end_date,"",SUMIFS(Data!$D:$D,Data!$A:$A,$B25,Data!$B:$B,Z$4))</f>
        <v>10576255</v>
      </c>
      <c r="AA25" s="22">
        <f>IF(EDATE($B25,AA$4)&gt;end_date,"",SUMIFS(Data!$D:$D,Data!$A:$A,$B25,Data!$B:$B,AA$4))</f>
        <v>10683020</v>
      </c>
      <c r="AB25" s="22">
        <f>IF(EDATE($B25,AB$4)&gt;end_date,"",SUMIFS(Data!$D:$D,Data!$A:$A,$B25,Data!$B:$B,AB$4))</f>
        <v>10763705</v>
      </c>
      <c r="AC25" s="22">
        <f>IF(EDATE($B25,AC$4)&gt;end_date,"",SUMIFS(Data!$D:$D,Data!$A:$A,$B25,Data!$B:$B,AC$4))</f>
        <v>10837055</v>
      </c>
      <c r="AD25" s="22">
        <f>IF(EDATE($B25,AD$4)&gt;end_date,"",SUMIFS(Data!$D:$D,Data!$A:$A,$B25,Data!$B:$B,AD$4))</f>
        <v>10912035</v>
      </c>
      <c r="AE25" s="22">
        <f>IF(EDATE($B25,AE$4)&gt;end_date,"",SUMIFS(Data!$D:$D,Data!$A:$A,$B25,Data!$B:$B,AE$4))</f>
        <v>10982940</v>
      </c>
      <c r="AF25" s="22">
        <f>IF(EDATE($B25,AF$4)&gt;end_date,"",SUMIFS(Data!$D:$D,Data!$A:$A,$B25,Data!$B:$B,AF$4))</f>
        <v>11039990</v>
      </c>
      <c r="AG25" s="22">
        <f>IF(EDATE($B25,AG$4)&gt;end_date,"",SUMIFS(Data!$D:$D,Data!$A:$A,$B25,Data!$B:$B,AG$4))</f>
        <v>11086445</v>
      </c>
      <c r="AH25" s="22">
        <f>IF(EDATE($B25,AH$4)&gt;end_date,"",SUMIFS(Data!$D:$D,Data!$A:$A,$B25,Data!$B:$B,AH$4))</f>
        <v>11128010</v>
      </c>
      <c r="AI25" s="22">
        <f>IF(EDATE($B25,AI$4)&gt;end_date,"",SUMIFS(Data!$D:$D,Data!$A:$A,$B25,Data!$B:$B,AI$4))</f>
        <v>11165500</v>
      </c>
      <c r="AJ25" s="22">
        <f>IF(EDATE($B25,AJ$4)&gt;end_date,"",SUMIFS(Data!$D:$D,Data!$A:$A,$B25,Data!$B:$B,AJ$4))</f>
        <v>11198100</v>
      </c>
      <c r="AK25" s="22" t="str">
        <f>IF(EDATE($B25,AK$4)&gt;end_date,"",SUMIFS(Data!$D:$D,Data!$A:$A,$B25,Data!$B:$B,AK$4))</f>
        <v/>
      </c>
      <c r="AL25" s="22" t="str">
        <f>IF(EDATE($B25,AL$4)&gt;end_date,"",SUMIFS(Data!$D:$D,Data!$A:$A,$B25,Data!$B:$B,AL$4))</f>
        <v/>
      </c>
      <c r="AM25" s="22" t="str">
        <f>IF(EDATE($B25,AM$4)&gt;end_date,"",SUMIFS(Data!$D:$D,Data!$A:$A,$B25,Data!$B:$B,AM$4))</f>
        <v/>
      </c>
      <c r="AN25" s="22" t="str">
        <f>IF(EDATE($B25,AN$4)&gt;end_date,"",SUMIFS(Data!$D:$D,Data!$A:$A,$B25,Data!$B:$B,AN$4))</f>
        <v/>
      </c>
      <c r="AO25" s="22" t="str">
        <f>IF(EDATE($B25,AO$4)&gt;end_date,"",SUMIFS(Data!$D:$D,Data!$A:$A,$B25,Data!$B:$B,AO$4))</f>
        <v/>
      </c>
      <c r="AP25" s="22" t="str">
        <f>IF(EDATE($B25,AP$4)&gt;end_date,"",SUMIFS(Data!$D:$D,Data!$A:$A,$B25,Data!$B:$B,AP$4))</f>
        <v/>
      </c>
      <c r="AQ25" s="22" t="str">
        <f>IF(EDATE($B25,AQ$4)&gt;end_date,"",SUMIFS(Data!$D:$D,Data!$A:$A,$B25,Data!$B:$B,AQ$4))</f>
        <v/>
      </c>
      <c r="AR25" s="22" t="str">
        <f>IF(EDATE($B25,AR$4)&gt;end_date,"",SUMIFS(Data!$D:$D,Data!$A:$A,$B25,Data!$B:$B,AR$4))</f>
        <v/>
      </c>
      <c r="AS25" s="22" t="str">
        <f>IF(EDATE($B25,AS$4)&gt;end_date,"",SUMIFS(Data!$D:$D,Data!$A:$A,$B25,Data!$B:$B,AS$4))</f>
        <v/>
      </c>
      <c r="AT25" s="22" t="str">
        <f>IF(EDATE($B25,AT$4)&gt;end_date,"",SUMIFS(Data!$D:$D,Data!$A:$A,$B25,Data!$B:$B,AT$4))</f>
        <v/>
      </c>
      <c r="AU25" s="22" t="str">
        <f>IF(EDATE($B25,AU$4)&gt;end_date,"",SUMIFS(Data!$D:$D,Data!$A:$A,$B25,Data!$B:$B,AU$4))</f>
        <v/>
      </c>
      <c r="AV25" s="22" t="str">
        <f>IF(EDATE($B25,AV$4)&gt;end_date,"",SUMIFS(Data!$D:$D,Data!$A:$A,$B25,Data!$B:$B,AV$4))</f>
        <v/>
      </c>
      <c r="AW25" s="22" t="str">
        <f>IF(EDATE($B25,AW$4)&gt;end_date,"",SUMIFS(Data!$D:$D,Data!$A:$A,$B25,Data!$B:$B,AW$4))</f>
        <v/>
      </c>
      <c r="AX25" s="22" t="str">
        <f>IF(EDATE($B25,AX$4)&gt;end_date,"",SUMIFS(Data!$D:$D,Data!$A:$A,$B25,Data!$B:$B,AX$4))</f>
        <v/>
      </c>
      <c r="AY25" s="22" t="str">
        <f>IF(EDATE($B25,AY$4)&gt;end_date,"",SUMIFS(Data!$D:$D,Data!$A:$A,$B25,Data!$B:$B,AY$4))</f>
        <v/>
      </c>
      <c r="AZ25" s="22" t="str">
        <f>IF(EDATE($B25,AZ$4)&gt;end_date,"",SUMIFS(Data!$D:$D,Data!$A:$A,$B25,Data!$B:$B,AZ$4))</f>
        <v/>
      </c>
      <c r="BA25" s="22" t="str">
        <f>IF(EDATE($B25,BA$4)&gt;end_date,"",SUMIFS(Data!$D:$D,Data!$A:$A,$B25,Data!$B:$B,BA$4))</f>
        <v/>
      </c>
      <c r="BB25" s="22" t="str">
        <f>IF(EDATE($B25,BB$4)&gt;end_date,"",SUMIFS(Data!$D:$D,Data!$A:$A,$B25,Data!$B:$B,BB$4))</f>
        <v/>
      </c>
      <c r="BC25" s="22" t="str">
        <f>IF(EDATE($B25,BC$4)&gt;end_date,"",SUMIFS(Data!$D:$D,Data!$A:$A,$B25,Data!$B:$B,BC$4))</f>
        <v/>
      </c>
      <c r="BD25" s="23" t="str">
        <f>IF(EDATE($B25,BD$4)&gt;end_date,"",SUMIFS(Data!$D:$D,Data!$A:$A,$B25,Data!$B:$B,BD$4))</f>
        <v/>
      </c>
      <c r="BE25" s="16"/>
      <c r="BF25" s="16"/>
      <c r="BG25" s="16"/>
      <c r="BH25" s="16"/>
      <c r="BI25" s="16"/>
      <c r="BJ25" s="16"/>
      <c r="BK25" s="16"/>
      <c r="BL25" s="16"/>
      <c r="BM25" s="16"/>
      <c r="BN25" s="16"/>
      <c r="BO25" s="16"/>
      <c r="BP25" s="16"/>
    </row>
    <row r="26" spans="2:68" x14ac:dyDescent="0.25">
      <c r="B26" s="31">
        <f t="shared" si="1"/>
        <v>42826</v>
      </c>
      <c r="C26" s="22">
        <f>IF(EDATE($B26,C$4)&gt;end_date,"",SUMIFS(Data!$D:$D,Data!$A:$A,$B26,Data!$B:$B,C$4))</f>
        <v>940010</v>
      </c>
      <c r="D26" s="22">
        <f>IF(EDATE($B26,D$4)&gt;end_date,"",SUMIFS(Data!$D:$D,Data!$A:$A,$B26,Data!$B:$B,D$4))</f>
        <v>2134620</v>
      </c>
      <c r="E26" s="22">
        <f>IF(EDATE($B26,E$4)&gt;end_date,"",SUMIFS(Data!$D:$D,Data!$A:$A,$B26,Data!$B:$B,E$4))</f>
        <v>3269776.0182211497</v>
      </c>
      <c r="F26" s="22">
        <f>IF(EDATE($B26,F$4)&gt;end_date,"",SUMIFS(Data!$D:$D,Data!$A:$A,$B26,Data!$B:$B,F$4))</f>
        <v>4062218.8153013005</v>
      </c>
      <c r="G26" s="22">
        <f>IF(EDATE($B26,G$4)&gt;end_date,"",SUMIFS(Data!$D:$D,Data!$A:$A,$B26,Data!$B:$B,G$4))</f>
        <v>4715820</v>
      </c>
      <c r="H26" s="22">
        <f>IF(EDATE($B26,H$4)&gt;end_date,"",SUMIFS(Data!$D:$D,Data!$A:$A,$B26,Data!$B:$B,H$4))</f>
        <v>5519259.6944660684</v>
      </c>
      <c r="I26" s="22">
        <f>IF(EDATE($B26,I$4)&gt;end_date,"",SUMIFS(Data!$D:$D,Data!$A:$A,$B26,Data!$B:$B,I$4))</f>
        <v>6043500</v>
      </c>
      <c r="J26" s="22">
        <f>IF(EDATE($B26,J$4)&gt;end_date,"",SUMIFS(Data!$D:$D,Data!$A:$A,$B26,Data!$B:$B,J$4))</f>
        <v>6585404.962576719</v>
      </c>
      <c r="K26" s="22">
        <f>IF(EDATE($B26,K$4)&gt;end_date,"",SUMIFS(Data!$D:$D,Data!$A:$A,$B26,Data!$B:$B,K$4))</f>
        <v>6927400</v>
      </c>
      <c r="L26" s="22">
        <f>IF(EDATE($B26,L$4)&gt;end_date,"",SUMIFS(Data!$D:$D,Data!$A:$A,$B26,Data!$B:$B,L$4))</f>
        <v>7300560</v>
      </c>
      <c r="M26" s="22">
        <f>IF(EDATE($B26,M$4)&gt;end_date,"",SUMIFS(Data!$D:$D,Data!$A:$A,$B26,Data!$B:$B,M$4))</f>
        <v>7628880</v>
      </c>
      <c r="N26" s="22">
        <f>IF(EDATE($B26,N$4)&gt;end_date,"",SUMIFS(Data!$D:$D,Data!$A:$A,$B26,Data!$B:$B,N$4))</f>
        <v>8010400</v>
      </c>
      <c r="O26" s="22">
        <f>IF(EDATE($B26,O$4)&gt;end_date,"",SUMIFS(Data!$D:$D,Data!$A:$A,$B26,Data!$B:$B,O$4))</f>
        <v>8326560</v>
      </c>
      <c r="P26" s="22">
        <f>IF(EDATE($B26,P$4)&gt;end_date,"",SUMIFS(Data!$D:$D,Data!$A:$A,$B26,Data!$B:$B,P$4))</f>
        <v>8600920</v>
      </c>
      <c r="Q26" s="22">
        <f>IF(EDATE($B26,Q$4)&gt;end_date,"",SUMIFS(Data!$D:$D,Data!$A:$A,$B26,Data!$B:$B,Q$4))</f>
        <v>9195201.0316849053</v>
      </c>
      <c r="R26" s="22">
        <f>IF(EDATE($B26,R$4)&gt;end_date,"",SUMIFS(Data!$D:$D,Data!$A:$A,$B26,Data!$B:$B,R$4))</f>
        <v>9479210</v>
      </c>
      <c r="S26" s="22">
        <f>IF(EDATE($B26,S$4)&gt;end_date,"",SUMIFS(Data!$D:$D,Data!$A:$A,$B26,Data!$B:$B,S$4))</f>
        <v>9715420</v>
      </c>
      <c r="T26" s="22">
        <f>IF(EDATE($B26,T$4)&gt;end_date,"",SUMIFS(Data!$D:$D,Data!$A:$A,$B26,Data!$B:$B,T$4))</f>
        <v>10155653.917024538</v>
      </c>
      <c r="U26" s="22">
        <f>IF(EDATE($B26,U$4)&gt;end_date,"",SUMIFS(Data!$D:$D,Data!$A:$A,$B26,Data!$B:$B,U$4))</f>
        <v>10317272</v>
      </c>
      <c r="V26" s="22">
        <f>IF(EDATE($B26,V$4)&gt;end_date,"",SUMIFS(Data!$D:$D,Data!$A:$A,$B26,Data!$B:$B,V$4))</f>
        <v>10484975</v>
      </c>
      <c r="W26" s="22">
        <f>IF(EDATE($B26,W$4)&gt;end_date,"",SUMIFS(Data!$D:$D,Data!$A:$A,$B26,Data!$B:$B,W$4))</f>
        <v>10605595</v>
      </c>
      <c r="X26" s="22">
        <f>IF(EDATE($B26,X$4)&gt;end_date,"",SUMIFS(Data!$D:$D,Data!$A:$A,$B26,Data!$B:$B,X$4))</f>
        <v>10724585</v>
      </c>
      <c r="Y26" s="22">
        <f>IF(EDATE($B26,Y$4)&gt;end_date,"",SUMIFS(Data!$D:$D,Data!$A:$A,$B26,Data!$B:$B,Y$4))</f>
        <v>10830535</v>
      </c>
      <c r="Z26" s="22">
        <f>IF(EDATE($B26,Z$4)&gt;end_date,"",SUMIFS(Data!$D:$D,Data!$A:$A,$B26,Data!$B:$B,Z$4))</f>
        <v>10954415</v>
      </c>
      <c r="AA26" s="22">
        <f>IF(EDATE($B26,AA$4)&gt;end_date,"",SUMIFS(Data!$D:$D,Data!$A:$A,$B26,Data!$B:$B,AA$4))</f>
        <v>11052215</v>
      </c>
      <c r="AB26" s="22">
        <f>IF(EDATE($B26,AB$4)&gt;end_date,"",SUMIFS(Data!$D:$D,Data!$A:$A,$B26,Data!$B:$B,AB$4))</f>
        <v>11141865</v>
      </c>
      <c r="AC26" s="22">
        <f>IF(EDATE($B26,AC$4)&gt;end_date,"",SUMIFS(Data!$D:$D,Data!$A:$A,$B26,Data!$B:$B,AC$4))</f>
        <v>11227440</v>
      </c>
      <c r="AD26" s="22">
        <f>IF(EDATE($B26,AD$4)&gt;end_date,"",SUMIFS(Data!$D:$D,Data!$A:$A,$B26,Data!$B:$B,AD$4))</f>
        <v>11312200</v>
      </c>
      <c r="AE26" s="22">
        <f>IF(EDATE($B26,AE$4)&gt;end_date,"",SUMIFS(Data!$D:$D,Data!$A:$A,$B26,Data!$B:$B,AE$4))</f>
        <v>11379845</v>
      </c>
      <c r="AF26" s="22">
        <f>IF(EDATE($B26,AF$4)&gt;end_date,"",SUMIFS(Data!$D:$D,Data!$A:$A,$B26,Data!$B:$B,AF$4))</f>
        <v>11432820</v>
      </c>
      <c r="AG26" s="22">
        <f>IF(EDATE($B26,AG$4)&gt;end_date,"",SUMIFS(Data!$D:$D,Data!$A:$A,$B26,Data!$B:$B,AG$4))</f>
        <v>11482535</v>
      </c>
      <c r="AH26" s="22">
        <f>IF(EDATE($B26,AH$4)&gt;end_date,"",SUMIFS(Data!$D:$D,Data!$A:$A,$B26,Data!$B:$B,AH$4))</f>
        <v>11524100</v>
      </c>
      <c r="AI26" s="22">
        <f>IF(EDATE($B26,AI$4)&gt;end_date,"",SUMIFS(Data!$D:$D,Data!$A:$A,$B26,Data!$B:$B,AI$4))</f>
        <v>11563220</v>
      </c>
      <c r="AJ26" s="22" t="str">
        <f>IF(EDATE($B26,AJ$4)&gt;end_date,"",SUMIFS(Data!$D:$D,Data!$A:$A,$B26,Data!$B:$B,AJ$4))</f>
        <v/>
      </c>
      <c r="AK26" s="22" t="str">
        <f>IF(EDATE($B26,AK$4)&gt;end_date,"",SUMIFS(Data!$D:$D,Data!$A:$A,$B26,Data!$B:$B,AK$4))</f>
        <v/>
      </c>
      <c r="AL26" s="22" t="str">
        <f>IF(EDATE($B26,AL$4)&gt;end_date,"",SUMIFS(Data!$D:$D,Data!$A:$A,$B26,Data!$B:$B,AL$4))</f>
        <v/>
      </c>
      <c r="AM26" s="22" t="str">
        <f>IF(EDATE($B26,AM$4)&gt;end_date,"",SUMIFS(Data!$D:$D,Data!$A:$A,$B26,Data!$B:$B,AM$4))</f>
        <v/>
      </c>
      <c r="AN26" s="22" t="str">
        <f>IF(EDATE($B26,AN$4)&gt;end_date,"",SUMIFS(Data!$D:$D,Data!$A:$A,$B26,Data!$B:$B,AN$4))</f>
        <v/>
      </c>
      <c r="AO26" s="22" t="str">
        <f>IF(EDATE($B26,AO$4)&gt;end_date,"",SUMIFS(Data!$D:$D,Data!$A:$A,$B26,Data!$B:$B,AO$4))</f>
        <v/>
      </c>
      <c r="AP26" s="22" t="str">
        <f>IF(EDATE($B26,AP$4)&gt;end_date,"",SUMIFS(Data!$D:$D,Data!$A:$A,$B26,Data!$B:$B,AP$4))</f>
        <v/>
      </c>
      <c r="AQ26" s="22" t="str">
        <f>IF(EDATE($B26,AQ$4)&gt;end_date,"",SUMIFS(Data!$D:$D,Data!$A:$A,$B26,Data!$B:$B,AQ$4))</f>
        <v/>
      </c>
      <c r="AR26" s="22" t="str">
        <f>IF(EDATE($B26,AR$4)&gt;end_date,"",SUMIFS(Data!$D:$D,Data!$A:$A,$B26,Data!$B:$B,AR$4))</f>
        <v/>
      </c>
      <c r="AS26" s="22" t="str">
        <f>IF(EDATE($B26,AS$4)&gt;end_date,"",SUMIFS(Data!$D:$D,Data!$A:$A,$B26,Data!$B:$B,AS$4))</f>
        <v/>
      </c>
      <c r="AT26" s="22" t="str">
        <f>IF(EDATE($B26,AT$4)&gt;end_date,"",SUMIFS(Data!$D:$D,Data!$A:$A,$B26,Data!$B:$B,AT$4))</f>
        <v/>
      </c>
      <c r="AU26" s="22" t="str">
        <f>IF(EDATE($B26,AU$4)&gt;end_date,"",SUMIFS(Data!$D:$D,Data!$A:$A,$B26,Data!$B:$B,AU$4))</f>
        <v/>
      </c>
      <c r="AV26" s="22" t="str">
        <f>IF(EDATE($B26,AV$4)&gt;end_date,"",SUMIFS(Data!$D:$D,Data!$A:$A,$B26,Data!$B:$B,AV$4))</f>
        <v/>
      </c>
      <c r="AW26" s="22" t="str">
        <f>IF(EDATE($B26,AW$4)&gt;end_date,"",SUMIFS(Data!$D:$D,Data!$A:$A,$B26,Data!$B:$B,AW$4))</f>
        <v/>
      </c>
      <c r="AX26" s="22" t="str">
        <f>IF(EDATE($B26,AX$4)&gt;end_date,"",SUMIFS(Data!$D:$D,Data!$A:$A,$B26,Data!$B:$B,AX$4))</f>
        <v/>
      </c>
      <c r="AY26" s="22" t="str">
        <f>IF(EDATE($B26,AY$4)&gt;end_date,"",SUMIFS(Data!$D:$D,Data!$A:$A,$B26,Data!$B:$B,AY$4))</f>
        <v/>
      </c>
      <c r="AZ26" s="22" t="str">
        <f>IF(EDATE($B26,AZ$4)&gt;end_date,"",SUMIFS(Data!$D:$D,Data!$A:$A,$B26,Data!$B:$B,AZ$4))</f>
        <v/>
      </c>
      <c r="BA26" s="22" t="str">
        <f>IF(EDATE($B26,BA$4)&gt;end_date,"",SUMIFS(Data!$D:$D,Data!$A:$A,$B26,Data!$B:$B,BA$4))</f>
        <v/>
      </c>
      <c r="BB26" s="22" t="str">
        <f>IF(EDATE($B26,BB$4)&gt;end_date,"",SUMIFS(Data!$D:$D,Data!$A:$A,$B26,Data!$B:$B,BB$4))</f>
        <v/>
      </c>
      <c r="BC26" s="22" t="str">
        <f>IF(EDATE($B26,BC$4)&gt;end_date,"",SUMIFS(Data!$D:$D,Data!$A:$A,$B26,Data!$B:$B,BC$4))</f>
        <v/>
      </c>
      <c r="BD26" s="23" t="str">
        <f>IF(EDATE($B26,BD$4)&gt;end_date,"",SUMIFS(Data!$D:$D,Data!$A:$A,$B26,Data!$B:$B,BD$4))</f>
        <v/>
      </c>
      <c r="BE26" s="16"/>
      <c r="BF26" s="16"/>
      <c r="BG26" s="16"/>
      <c r="BH26" s="16"/>
      <c r="BI26" s="16"/>
      <c r="BJ26" s="16"/>
      <c r="BK26" s="16"/>
      <c r="BL26" s="16"/>
      <c r="BM26" s="16"/>
      <c r="BN26" s="16"/>
      <c r="BO26" s="16"/>
      <c r="BP26" s="16"/>
    </row>
    <row r="27" spans="2:68" x14ac:dyDescent="0.25">
      <c r="B27" s="31">
        <f t="shared" si="1"/>
        <v>42856</v>
      </c>
      <c r="C27" s="22">
        <f>IF(EDATE($B27,C$4)&gt;end_date,"",SUMIFS(Data!$D:$D,Data!$A:$A,$B27,Data!$B:$B,C$4))</f>
        <v>1014380.0000000001</v>
      </c>
      <c r="D27" s="22">
        <f>IF(EDATE($B27,D$4)&gt;end_date,"",SUMIFS(Data!$D:$D,Data!$A:$A,$B27,Data!$B:$B,D$4))</f>
        <v>2479772.7134654215</v>
      </c>
      <c r="E27" s="22">
        <f>IF(EDATE($B27,E$4)&gt;end_date,"",SUMIFS(Data!$D:$D,Data!$A:$A,$B27,Data!$B:$B,E$4))</f>
        <v>3496529.9621216729</v>
      </c>
      <c r="F27" s="22">
        <f>IF(EDATE($B27,F$4)&gt;end_date,"",SUMIFS(Data!$D:$D,Data!$A:$A,$B27,Data!$B:$B,F$4))</f>
        <v>4313250</v>
      </c>
      <c r="G27" s="22">
        <f>IF(EDATE($B27,G$4)&gt;end_date,"",SUMIFS(Data!$D:$D,Data!$A:$A,$B27,Data!$B:$B,G$4))</f>
        <v>5229599.6047239518</v>
      </c>
      <c r="H27" s="22">
        <f>IF(EDATE($B27,H$4)&gt;end_date,"",SUMIFS(Data!$D:$D,Data!$A:$A,$B27,Data!$B:$B,H$4))</f>
        <v>5868750</v>
      </c>
      <c r="I27" s="22">
        <f>IF(EDATE($B27,I$4)&gt;end_date,"",SUMIFS(Data!$D:$D,Data!$A:$A,$B27,Data!$B:$B,I$4))</f>
        <v>6495329.8744135043</v>
      </c>
      <c r="J27" s="22">
        <f>IF(EDATE($B27,J$4)&gt;end_date,"",SUMIFS(Data!$D:$D,Data!$A:$A,$B27,Data!$B:$B,J$4))</f>
        <v>6913720</v>
      </c>
      <c r="K27" s="22">
        <f>IF(EDATE($B27,K$4)&gt;end_date,"",SUMIFS(Data!$D:$D,Data!$A:$A,$B27,Data!$B:$B,K$4))</f>
        <v>7356800</v>
      </c>
      <c r="L27" s="22">
        <f>IF(EDATE($B27,L$4)&gt;end_date,"",SUMIFS(Data!$D:$D,Data!$A:$A,$B27,Data!$B:$B,L$4))</f>
        <v>7734520</v>
      </c>
      <c r="M27" s="22">
        <f>IF(EDATE($B27,M$4)&gt;end_date,"",SUMIFS(Data!$D:$D,Data!$A:$A,$B27,Data!$B:$B,M$4))</f>
        <v>8154800</v>
      </c>
      <c r="N27" s="22">
        <f>IF(EDATE($B27,N$4)&gt;end_date,"",SUMIFS(Data!$D:$D,Data!$A:$A,$B27,Data!$B:$B,N$4))</f>
        <v>8539360</v>
      </c>
      <c r="O27" s="22">
        <f>IF(EDATE($B27,O$4)&gt;end_date,"",SUMIFS(Data!$D:$D,Data!$A:$A,$B27,Data!$B:$B,O$4))</f>
        <v>8911760</v>
      </c>
      <c r="P27" s="22">
        <f>IF(EDATE($B27,P$4)&gt;end_date,"",SUMIFS(Data!$D:$D,Data!$A:$A,$B27,Data!$B:$B,P$4))</f>
        <v>9579944.0740807075</v>
      </c>
      <c r="Q27" s="22">
        <f>IF(EDATE($B27,Q$4)&gt;end_date,"",SUMIFS(Data!$D:$D,Data!$A:$A,$B27,Data!$B:$B,Q$4))</f>
        <v>9918450</v>
      </c>
      <c r="R27" s="22">
        <f>IF(EDATE($B27,R$4)&gt;end_date,"",SUMIFS(Data!$D:$D,Data!$A:$A,$B27,Data!$B:$B,R$4))</f>
        <v>10198900</v>
      </c>
      <c r="S27" s="22">
        <f>IF(EDATE($B27,S$4)&gt;end_date,"",SUMIFS(Data!$D:$D,Data!$A:$A,$B27,Data!$B:$B,S$4))</f>
        <v>10688068.922983788</v>
      </c>
      <c r="T27" s="22">
        <f>IF(EDATE($B27,T$4)&gt;end_date,"",SUMIFS(Data!$D:$D,Data!$A:$A,$B27,Data!$B:$B,T$4))</f>
        <v>10878364</v>
      </c>
      <c r="U27" s="22">
        <f>IF(EDATE($B27,U$4)&gt;end_date,"",SUMIFS(Data!$D:$D,Data!$A:$A,$B27,Data!$B:$B,U$4))</f>
        <v>11075035</v>
      </c>
      <c r="V27" s="22">
        <f>IF(EDATE($B27,V$4)&gt;end_date,"",SUMIFS(Data!$D:$D,Data!$A:$A,$B27,Data!$B:$B,V$4))</f>
        <v>11220920</v>
      </c>
      <c r="W27" s="22">
        <f>IF(EDATE($B27,W$4)&gt;end_date,"",SUMIFS(Data!$D:$D,Data!$A:$A,$B27,Data!$B:$B,W$4))</f>
        <v>11361915</v>
      </c>
      <c r="X27" s="22">
        <f>IF(EDATE($B27,X$4)&gt;end_date,"",SUMIFS(Data!$D:$D,Data!$A:$A,$B27,Data!$B:$B,X$4))</f>
        <v>11483350</v>
      </c>
      <c r="Y27" s="22">
        <f>IF(EDATE($B27,Y$4)&gt;end_date,"",SUMIFS(Data!$D:$D,Data!$A:$A,$B27,Data!$B:$B,Y$4))</f>
        <v>11625975</v>
      </c>
      <c r="Z27" s="22">
        <f>IF(EDATE($B27,Z$4)&gt;end_date,"",SUMIFS(Data!$D:$D,Data!$A:$A,$B27,Data!$B:$B,Z$4))</f>
        <v>11743335</v>
      </c>
      <c r="AA27" s="22">
        <f>IF(EDATE($B27,AA$4)&gt;end_date,"",SUMIFS(Data!$D:$D,Data!$A:$A,$B27,Data!$B:$B,AA$4))</f>
        <v>11863140</v>
      </c>
      <c r="AB27" s="22">
        <f>IF(EDATE($B27,AB$4)&gt;end_date,"",SUMIFS(Data!$D:$D,Data!$A:$A,$B27,Data!$B:$B,AB$4))</f>
        <v>11966645</v>
      </c>
      <c r="AC27" s="22">
        <f>IF(EDATE($B27,AC$4)&gt;end_date,"",SUMIFS(Data!$D:$D,Data!$A:$A,$B27,Data!$B:$B,AC$4))</f>
        <v>12066890</v>
      </c>
      <c r="AD27" s="22">
        <f>IF(EDATE($B27,AD$4)&gt;end_date,"",SUMIFS(Data!$D:$D,Data!$A:$A,$B27,Data!$B:$B,AD$4))</f>
        <v>12149205</v>
      </c>
      <c r="AE27" s="22">
        <f>IF(EDATE($B27,AE$4)&gt;end_date,"",SUMIFS(Data!$D:$D,Data!$A:$A,$B27,Data!$B:$B,AE$4))</f>
        <v>12216035</v>
      </c>
      <c r="AF27" s="22">
        <f>IF(EDATE($B27,AF$4)&gt;end_date,"",SUMIFS(Data!$D:$D,Data!$A:$A,$B27,Data!$B:$B,AF$4))</f>
        <v>12277975</v>
      </c>
      <c r="AG27" s="22">
        <f>IF(EDATE($B27,AG$4)&gt;end_date,"",SUMIFS(Data!$D:$D,Data!$A:$A,$B27,Data!$B:$B,AG$4))</f>
        <v>12328505</v>
      </c>
      <c r="AH27" s="22">
        <f>IF(EDATE($B27,AH$4)&gt;end_date,"",SUMIFS(Data!$D:$D,Data!$A:$A,$B27,Data!$B:$B,AH$4))</f>
        <v>12375775</v>
      </c>
      <c r="AI27" s="22" t="str">
        <f>IF(EDATE($B27,AI$4)&gt;end_date,"",SUMIFS(Data!$D:$D,Data!$A:$A,$B27,Data!$B:$B,AI$4))</f>
        <v/>
      </c>
      <c r="AJ27" s="22" t="str">
        <f>IF(EDATE($B27,AJ$4)&gt;end_date,"",SUMIFS(Data!$D:$D,Data!$A:$A,$B27,Data!$B:$B,AJ$4))</f>
        <v/>
      </c>
      <c r="AK27" s="22" t="str">
        <f>IF(EDATE($B27,AK$4)&gt;end_date,"",SUMIFS(Data!$D:$D,Data!$A:$A,$B27,Data!$B:$B,AK$4))</f>
        <v/>
      </c>
      <c r="AL27" s="22" t="str">
        <f>IF(EDATE($B27,AL$4)&gt;end_date,"",SUMIFS(Data!$D:$D,Data!$A:$A,$B27,Data!$B:$B,AL$4))</f>
        <v/>
      </c>
      <c r="AM27" s="22" t="str">
        <f>IF(EDATE($B27,AM$4)&gt;end_date,"",SUMIFS(Data!$D:$D,Data!$A:$A,$B27,Data!$B:$B,AM$4))</f>
        <v/>
      </c>
      <c r="AN27" s="22" t="str">
        <f>IF(EDATE($B27,AN$4)&gt;end_date,"",SUMIFS(Data!$D:$D,Data!$A:$A,$B27,Data!$B:$B,AN$4))</f>
        <v/>
      </c>
      <c r="AO27" s="22" t="str">
        <f>IF(EDATE($B27,AO$4)&gt;end_date,"",SUMIFS(Data!$D:$D,Data!$A:$A,$B27,Data!$B:$B,AO$4))</f>
        <v/>
      </c>
      <c r="AP27" s="22" t="str">
        <f>IF(EDATE($B27,AP$4)&gt;end_date,"",SUMIFS(Data!$D:$D,Data!$A:$A,$B27,Data!$B:$B,AP$4))</f>
        <v/>
      </c>
      <c r="AQ27" s="22" t="str">
        <f>IF(EDATE($B27,AQ$4)&gt;end_date,"",SUMIFS(Data!$D:$D,Data!$A:$A,$B27,Data!$B:$B,AQ$4))</f>
        <v/>
      </c>
      <c r="AR27" s="22" t="str">
        <f>IF(EDATE($B27,AR$4)&gt;end_date,"",SUMIFS(Data!$D:$D,Data!$A:$A,$B27,Data!$B:$B,AR$4))</f>
        <v/>
      </c>
      <c r="AS27" s="22" t="str">
        <f>IF(EDATE($B27,AS$4)&gt;end_date,"",SUMIFS(Data!$D:$D,Data!$A:$A,$B27,Data!$B:$B,AS$4))</f>
        <v/>
      </c>
      <c r="AT27" s="22" t="str">
        <f>IF(EDATE($B27,AT$4)&gt;end_date,"",SUMIFS(Data!$D:$D,Data!$A:$A,$B27,Data!$B:$B,AT$4))</f>
        <v/>
      </c>
      <c r="AU27" s="22" t="str">
        <f>IF(EDATE($B27,AU$4)&gt;end_date,"",SUMIFS(Data!$D:$D,Data!$A:$A,$B27,Data!$B:$B,AU$4))</f>
        <v/>
      </c>
      <c r="AV27" s="22" t="str">
        <f>IF(EDATE($B27,AV$4)&gt;end_date,"",SUMIFS(Data!$D:$D,Data!$A:$A,$B27,Data!$B:$B,AV$4))</f>
        <v/>
      </c>
      <c r="AW27" s="22" t="str">
        <f>IF(EDATE($B27,AW$4)&gt;end_date,"",SUMIFS(Data!$D:$D,Data!$A:$A,$B27,Data!$B:$B,AW$4))</f>
        <v/>
      </c>
      <c r="AX27" s="22" t="str">
        <f>IF(EDATE($B27,AX$4)&gt;end_date,"",SUMIFS(Data!$D:$D,Data!$A:$A,$B27,Data!$B:$B,AX$4))</f>
        <v/>
      </c>
      <c r="AY27" s="22" t="str">
        <f>IF(EDATE($B27,AY$4)&gt;end_date,"",SUMIFS(Data!$D:$D,Data!$A:$A,$B27,Data!$B:$B,AY$4))</f>
        <v/>
      </c>
      <c r="AZ27" s="22" t="str">
        <f>IF(EDATE($B27,AZ$4)&gt;end_date,"",SUMIFS(Data!$D:$D,Data!$A:$A,$B27,Data!$B:$B,AZ$4))</f>
        <v/>
      </c>
      <c r="BA27" s="22" t="str">
        <f>IF(EDATE($B27,BA$4)&gt;end_date,"",SUMIFS(Data!$D:$D,Data!$A:$A,$B27,Data!$B:$B,BA$4))</f>
        <v/>
      </c>
      <c r="BB27" s="22" t="str">
        <f>IF(EDATE($B27,BB$4)&gt;end_date,"",SUMIFS(Data!$D:$D,Data!$A:$A,$B27,Data!$B:$B,BB$4))</f>
        <v/>
      </c>
      <c r="BC27" s="22" t="str">
        <f>IF(EDATE($B27,BC$4)&gt;end_date,"",SUMIFS(Data!$D:$D,Data!$A:$A,$B27,Data!$B:$B,BC$4))</f>
        <v/>
      </c>
      <c r="BD27" s="23" t="str">
        <f>IF(EDATE($B27,BD$4)&gt;end_date,"",SUMIFS(Data!$D:$D,Data!$A:$A,$B27,Data!$B:$B,BD$4))</f>
        <v/>
      </c>
      <c r="BE27" s="16"/>
      <c r="BF27" s="16"/>
      <c r="BG27" s="16"/>
      <c r="BH27" s="16"/>
      <c r="BI27" s="16"/>
      <c r="BJ27" s="16"/>
      <c r="BK27" s="16"/>
      <c r="BL27" s="16"/>
      <c r="BM27" s="16"/>
      <c r="BN27" s="16"/>
      <c r="BO27" s="16"/>
      <c r="BP27" s="16"/>
    </row>
    <row r="28" spans="2:68" x14ac:dyDescent="0.25">
      <c r="B28" s="31">
        <f t="shared" si="1"/>
        <v>42887</v>
      </c>
      <c r="C28" s="22">
        <f>IF(EDATE($B28,C$4)&gt;end_date,"",SUMIFS(Data!$D:$D,Data!$A:$A,$B28,Data!$B:$B,C$4))</f>
        <v>1148898.773186804</v>
      </c>
      <c r="D28" s="22">
        <f>IF(EDATE($B28,D$4)&gt;end_date,"",SUMIFS(Data!$D:$D,Data!$A:$A,$B28,Data!$B:$B,D$4))</f>
        <v>2539871.344592581</v>
      </c>
      <c r="E28" s="22">
        <f>IF(EDATE($B28,E$4)&gt;end_date,"",SUMIFS(Data!$D:$D,Data!$A:$A,$B28,Data!$B:$B,E$4))</f>
        <v>3516630</v>
      </c>
      <c r="F28" s="22">
        <f>IF(EDATE($B28,F$4)&gt;end_date,"",SUMIFS(Data!$D:$D,Data!$A:$A,$B28,Data!$B:$B,F$4))</f>
        <v>4490854.1045289403</v>
      </c>
      <c r="G28" s="22">
        <f>IF(EDATE($B28,G$4)&gt;end_date,"",SUMIFS(Data!$D:$D,Data!$A:$A,$B28,Data!$B:$B,G$4))</f>
        <v>5192250</v>
      </c>
      <c r="H28" s="22">
        <f>IF(EDATE($B28,H$4)&gt;end_date,"",SUMIFS(Data!$D:$D,Data!$A:$A,$B28,Data!$B:$B,H$4))</f>
        <v>5877781.1767521426</v>
      </c>
      <c r="I28" s="22">
        <f>IF(EDATE($B28,I$4)&gt;end_date,"",SUMIFS(Data!$D:$D,Data!$A:$A,$B28,Data!$B:$B,I$4))</f>
        <v>6355120</v>
      </c>
      <c r="J28" s="22">
        <f>IF(EDATE($B28,J$4)&gt;end_date,"",SUMIFS(Data!$D:$D,Data!$A:$A,$B28,Data!$B:$B,J$4))</f>
        <v>6836960</v>
      </c>
      <c r="K28" s="22">
        <f>IF(EDATE($B28,K$4)&gt;end_date,"",SUMIFS(Data!$D:$D,Data!$A:$A,$B28,Data!$B:$B,K$4))</f>
        <v>7250400</v>
      </c>
      <c r="L28" s="22">
        <f>IF(EDATE($B28,L$4)&gt;end_date,"",SUMIFS(Data!$D:$D,Data!$A:$A,$B28,Data!$B:$B,L$4))</f>
        <v>7725400</v>
      </c>
      <c r="M28" s="22">
        <f>IF(EDATE($B28,M$4)&gt;end_date,"",SUMIFS(Data!$D:$D,Data!$A:$A,$B28,Data!$B:$B,M$4))</f>
        <v>8121360</v>
      </c>
      <c r="N28" s="22">
        <f>IF(EDATE($B28,N$4)&gt;end_date,"",SUMIFS(Data!$D:$D,Data!$A:$A,$B28,Data!$B:$B,N$4))</f>
        <v>8531000</v>
      </c>
      <c r="O28" s="22">
        <f>IF(EDATE($B28,O$4)&gt;end_date,"",SUMIFS(Data!$D:$D,Data!$A:$A,$B28,Data!$B:$B,O$4))</f>
        <v>9281925.8977987133</v>
      </c>
      <c r="P28" s="22">
        <f>IF(EDATE($B28,P$4)&gt;end_date,"",SUMIFS(Data!$D:$D,Data!$A:$A,$B28,Data!$B:$B,P$4))</f>
        <v>9683820</v>
      </c>
      <c r="Q28" s="22">
        <f>IF(EDATE($B28,Q$4)&gt;end_date,"",SUMIFS(Data!$D:$D,Data!$A:$A,$B28,Data!$B:$B,Q$4))</f>
        <v>9997450</v>
      </c>
      <c r="R28" s="22">
        <f>IF(EDATE($B28,R$4)&gt;end_date,"",SUMIFS(Data!$D:$D,Data!$A:$A,$B28,Data!$B:$B,R$4))</f>
        <v>10504645.4605649</v>
      </c>
      <c r="S28" s="22">
        <f>IF(EDATE($B28,S$4)&gt;end_date,"",SUMIFS(Data!$D:$D,Data!$A:$A,$B28,Data!$B:$B,S$4))</f>
        <v>10719212</v>
      </c>
      <c r="T28" s="22">
        <f>IF(EDATE($B28,T$4)&gt;end_date,"",SUMIFS(Data!$D:$D,Data!$A:$A,$B28,Data!$B:$B,T$4))</f>
        <v>10929150</v>
      </c>
      <c r="U28" s="22">
        <f>IF(EDATE($B28,U$4)&gt;end_date,"",SUMIFS(Data!$D:$D,Data!$A:$A,$B28,Data!$B:$B,U$4))</f>
        <v>11089705</v>
      </c>
      <c r="V28" s="22">
        <f>IF(EDATE($B28,V$4)&gt;end_date,"",SUMIFS(Data!$D:$D,Data!$A:$A,$B28,Data!$B:$B,V$4))</f>
        <v>11243740</v>
      </c>
      <c r="W28" s="22">
        <f>IF(EDATE($B28,W$4)&gt;end_date,"",SUMIFS(Data!$D:$D,Data!$A:$A,$B28,Data!$B:$B,W$4))</f>
        <v>11380660</v>
      </c>
      <c r="X28" s="22">
        <f>IF(EDATE($B28,X$4)&gt;end_date,"",SUMIFS(Data!$D:$D,Data!$A:$A,$B28,Data!$B:$B,X$4))</f>
        <v>11538770</v>
      </c>
      <c r="Y28" s="22">
        <f>IF(EDATE($B28,Y$4)&gt;end_date,"",SUMIFS(Data!$D:$D,Data!$A:$A,$B28,Data!$B:$B,Y$4))</f>
        <v>11665910</v>
      </c>
      <c r="Z28" s="22">
        <f>IF(EDATE($B28,Z$4)&gt;end_date,"",SUMIFS(Data!$D:$D,Data!$A:$A,$B28,Data!$B:$B,Z$4))</f>
        <v>11798755</v>
      </c>
      <c r="AA28" s="22">
        <f>IF(EDATE($B28,AA$4)&gt;end_date,"",SUMIFS(Data!$D:$D,Data!$A:$A,$B28,Data!$B:$B,AA$4))</f>
        <v>11929970</v>
      </c>
      <c r="AB28" s="22">
        <f>IF(EDATE($B28,AB$4)&gt;end_date,"",SUMIFS(Data!$D:$D,Data!$A:$A,$B28,Data!$B:$B,AB$4))</f>
        <v>12051405</v>
      </c>
      <c r="AC28" s="22">
        <f>IF(EDATE($B28,AC$4)&gt;end_date,"",SUMIFS(Data!$D:$D,Data!$A:$A,$B28,Data!$B:$B,AC$4))</f>
        <v>12140240</v>
      </c>
      <c r="AD28" s="22">
        <f>IF(EDATE($B28,AD$4)&gt;end_date,"",SUMIFS(Data!$D:$D,Data!$A:$A,$B28,Data!$B:$B,AD$4))</f>
        <v>12213590</v>
      </c>
      <c r="AE28" s="22">
        <f>IF(EDATE($B28,AE$4)&gt;end_date,"",SUMIFS(Data!$D:$D,Data!$A:$A,$B28,Data!$B:$B,AE$4))</f>
        <v>12277160</v>
      </c>
      <c r="AF28" s="22">
        <f>IF(EDATE($B28,AF$4)&gt;end_date,"",SUMIFS(Data!$D:$D,Data!$A:$A,$B28,Data!$B:$B,AF$4))</f>
        <v>12334210</v>
      </c>
      <c r="AG28" s="22">
        <f>IF(EDATE($B28,AG$4)&gt;end_date,"",SUMIFS(Data!$D:$D,Data!$A:$A,$B28,Data!$B:$B,AG$4))</f>
        <v>12384740</v>
      </c>
      <c r="AH28" s="22" t="str">
        <f>IF(EDATE($B28,AH$4)&gt;end_date,"",SUMIFS(Data!$D:$D,Data!$A:$A,$B28,Data!$B:$B,AH$4))</f>
        <v/>
      </c>
      <c r="AI28" s="22" t="str">
        <f>IF(EDATE($B28,AI$4)&gt;end_date,"",SUMIFS(Data!$D:$D,Data!$A:$A,$B28,Data!$B:$B,AI$4))</f>
        <v/>
      </c>
      <c r="AJ28" s="22" t="str">
        <f>IF(EDATE($B28,AJ$4)&gt;end_date,"",SUMIFS(Data!$D:$D,Data!$A:$A,$B28,Data!$B:$B,AJ$4))</f>
        <v/>
      </c>
      <c r="AK28" s="22" t="str">
        <f>IF(EDATE($B28,AK$4)&gt;end_date,"",SUMIFS(Data!$D:$D,Data!$A:$A,$B28,Data!$B:$B,AK$4))</f>
        <v/>
      </c>
      <c r="AL28" s="22" t="str">
        <f>IF(EDATE($B28,AL$4)&gt;end_date,"",SUMIFS(Data!$D:$D,Data!$A:$A,$B28,Data!$B:$B,AL$4))</f>
        <v/>
      </c>
      <c r="AM28" s="22" t="str">
        <f>IF(EDATE($B28,AM$4)&gt;end_date,"",SUMIFS(Data!$D:$D,Data!$A:$A,$B28,Data!$B:$B,AM$4))</f>
        <v/>
      </c>
      <c r="AN28" s="22" t="str">
        <f>IF(EDATE($B28,AN$4)&gt;end_date,"",SUMIFS(Data!$D:$D,Data!$A:$A,$B28,Data!$B:$B,AN$4))</f>
        <v/>
      </c>
      <c r="AO28" s="22" t="str">
        <f>IF(EDATE($B28,AO$4)&gt;end_date,"",SUMIFS(Data!$D:$D,Data!$A:$A,$B28,Data!$B:$B,AO$4))</f>
        <v/>
      </c>
      <c r="AP28" s="22" t="str">
        <f>IF(EDATE($B28,AP$4)&gt;end_date,"",SUMIFS(Data!$D:$D,Data!$A:$A,$B28,Data!$B:$B,AP$4))</f>
        <v/>
      </c>
      <c r="AQ28" s="22" t="str">
        <f>IF(EDATE($B28,AQ$4)&gt;end_date,"",SUMIFS(Data!$D:$D,Data!$A:$A,$B28,Data!$B:$B,AQ$4))</f>
        <v/>
      </c>
      <c r="AR28" s="22" t="str">
        <f>IF(EDATE($B28,AR$4)&gt;end_date,"",SUMIFS(Data!$D:$D,Data!$A:$A,$B28,Data!$B:$B,AR$4))</f>
        <v/>
      </c>
      <c r="AS28" s="22" t="str">
        <f>IF(EDATE($B28,AS$4)&gt;end_date,"",SUMIFS(Data!$D:$D,Data!$A:$A,$B28,Data!$B:$B,AS$4))</f>
        <v/>
      </c>
      <c r="AT28" s="22" t="str">
        <f>IF(EDATE($B28,AT$4)&gt;end_date,"",SUMIFS(Data!$D:$D,Data!$A:$A,$B28,Data!$B:$B,AT$4))</f>
        <v/>
      </c>
      <c r="AU28" s="22" t="str">
        <f>IF(EDATE($B28,AU$4)&gt;end_date,"",SUMIFS(Data!$D:$D,Data!$A:$A,$B28,Data!$B:$B,AU$4))</f>
        <v/>
      </c>
      <c r="AV28" s="22" t="str">
        <f>IF(EDATE($B28,AV$4)&gt;end_date,"",SUMIFS(Data!$D:$D,Data!$A:$A,$B28,Data!$B:$B,AV$4))</f>
        <v/>
      </c>
      <c r="AW28" s="22" t="str">
        <f>IF(EDATE($B28,AW$4)&gt;end_date,"",SUMIFS(Data!$D:$D,Data!$A:$A,$B28,Data!$B:$B,AW$4))</f>
        <v/>
      </c>
      <c r="AX28" s="22" t="str">
        <f>IF(EDATE($B28,AX$4)&gt;end_date,"",SUMIFS(Data!$D:$D,Data!$A:$A,$B28,Data!$B:$B,AX$4))</f>
        <v/>
      </c>
      <c r="AY28" s="22" t="str">
        <f>IF(EDATE($B28,AY$4)&gt;end_date,"",SUMIFS(Data!$D:$D,Data!$A:$A,$B28,Data!$B:$B,AY$4))</f>
        <v/>
      </c>
      <c r="AZ28" s="22" t="str">
        <f>IF(EDATE($B28,AZ$4)&gt;end_date,"",SUMIFS(Data!$D:$D,Data!$A:$A,$B28,Data!$B:$B,AZ$4))</f>
        <v/>
      </c>
      <c r="BA28" s="22" t="str">
        <f>IF(EDATE($B28,BA$4)&gt;end_date,"",SUMIFS(Data!$D:$D,Data!$A:$A,$B28,Data!$B:$B,BA$4))</f>
        <v/>
      </c>
      <c r="BB28" s="22" t="str">
        <f>IF(EDATE($B28,BB$4)&gt;end_date,"",SUMIFS(Data!$D:$D,Data!$A:$A,$B28,Data!$B:$B,BB$4))</f>
        <v/>
      </c>
      <c r="BC28" s="22" t="str">
        <f>IF(EDATE($B28,BC$4)&gt;end_date,"",SUMIFS(Data!$D:$D,Data!$A:$A,$B28,Data!$B:$B,BC$4))</f>
        <v/>
      </c>
      <c r="BD28" s="23" t="str">
        <f>IF(EDATE($B28,BD$4)&gt;end_date,"",SUMIFS(Data!$D:$D,Data!$A:$A,$B28,Data!$B:$B,BD$4))</f>
        <v/>
      </c>
      <c r="BE28" s="16"/>
      <c r="BF28" s="16"/>
      <c r="BG28" s="16"/>
      <c r="BH28" s="16"/>
      <c r="BI28" s="16"/>
      <c r="BJ28" s="16"/>
      <c r="BK28" s="16"/>
      <c r="BL28" s="16"/>
      <c r="BM28" s="16"/>
      <c r="BN28" s="16"/>
      <c r="BO28" s="16"/>
      <c r="BP28" s="16"/>
    </row>
    <row r="29" spans="2:68" x14ac:dyDescent="0.25">
      <c r="B29" s="31">
        <f t="shared" si="1"/>
        <v>42917</v>
      </c>
      <c r="C29" s="22">
        <f>IF(EDATE($B29,C$4)&gt;end_date,"",SUMIFS(Data!$D:$D,Data!$A:$A,$B29,Data!$B:$B,C$4))</f>
        <v>1251676.0953898595</v>
      </c>
      <c r="D29" s="22">
        <f>IF(EDATE($B29,D$4)&gt;end_date,"",SUMIFS(Data!$D:$D,Data!$A:$A,$B29,Data!$B:$B,D$4))</f>
        <v>2679540</v>
      </c>
      <c r="E29" s="22">
        <f>IF(EDATE($B29,E$4)&gt;end_date,"",SUMIFS(Data!$D:$D,Data!$A:$A,$B29,Data!$B:$B,E$4))</f>
        <v>3828453.1241109218</v>
      </c>
      <c r="F29" s="22">
        <f>IF(EDATE($B29,F$4)&gt;end_date,"",SUMIFS(Data!$D:$D,Data!$A:$A,$B29,Data!$B:$B,F$4))</f>
        <v>4701750</v>
      </c>
      <c r="G29" s="22">
        <f>IF(EDATE($B29,G$4)&gt;end_date,"",SUMIFS(Data!$D:$D,Data!$A:$A,$B29,Data!$B:$B,G$4))</f>
        <v>5510610.6902563274</v>
      </c>
      <c r="H29" s="22">
        <f>IF(EDATE($B29,H$4)&gt;end_date,"",SUMIFS(Data!$D:$D,Data!$A:$A,$B29,Data!$B:$B,H$4))</f>
        <v>6122560</v>
      </c>
      <c r="I29" s="22">
        <f>IF(EDATE($B29,I$4)&gt;end_date,"",SUMIFS(Data!$D:$D,Data!$A:$A,$B29,Data!$B:$B,I$4))</f>
        <v>6716880</v>
      </c>
      <c r="J29" s="22">
        <f>IF(EDATE($B29,J$4)&gt;end_date,"",SUMIFS(Data!$D:$D,Data!$A:$A,$B29,Data!$B:$B,J$4))</f>
        <v>7219240</v>
      </c>
      <c r="K29" s="22">
        <f>IF(EDATE($B29,K$4)&gt;end_date,"",SUMIFS(Data!$D:$D,Data!$A:$A,$B29,Data!$B:$B,K$4))</f>
        <v>7791520</v>
      </c>
      <c r="L29" s="22">
        <f>IF(EDATE($B29,L$4)&gt;end_date,"",SUMIFS(Data!$D:$D,Data!$A:$A,$B29,Data!$B:$B,L$4))</f>
        <v>8273360</v>
      </c>
      <c r="M29" s="22">
        <f>IF(EDATE($B29,M$4)&gt;end_date,"",SUMIFS(Data!$D:$D,Data!$A:$A,$B29,Data!$B:$B,M$4))</f>
        <v>8768120</v>
      </c>
      <c r="N29" s="22">
        <f>IF(EDATE($B29,N$4)&gt;end_date,"",SUMIFS(Data!$D:$D,Data!$A:$A,$B29,Data!$B:$B,N$4))</f>
        <v>9655631.2299618479</v>
      </c>
      <c r="O29" s="22">
        <f>IF(EDATE($B29,O$4)&gt;end_date,"",SUMIFS(Data!$D:$D,Data!$A:$A,$B29,Data!$B:$B,O$4))</f>
        <v>10235240</v>
      </c>
      <c r="P29" s="22">
        <f>IF(EDATE($B29,P$4)&gt;end_date,"",SUMIFS(Data!$D:$D,Data!$A:$A,$B29,Data!$B:$B,P$4))</f>
        <v>10646040</v>
      </c>
      <c r="Q29" s="22">
        <f>IF(EDATE($B29,Q$4)&gt;end_date,"",SUMIFS(Data!$D:$D,Data!$A:$A,$B29,Data!$B:$B,Q$4))</f>
        <v>11227788.403110161</v>
      </c>
      <c r="R29" s="22">
        <f>IF(EDATE($B29,R$4)&gt;end_date,"",SUMIFS(Data!$D:$D,Data!$A:$A,$B29,Data!$B:$B,R$4))</f>
        <v>11492236</v>
      </c>
      <c r="S29" s="22">
        <f>IF(EDATE($B29,S$4)&gt;end_date,"",SUMIFS(Data!$D:$D,Data!$A:$A,$B29,Data!$B:$B,S$4))</f>
        <v>11751485</v>
      </c>
      <c r="T29" s="22">
        <f>IF(EDATE($B29,T$4)&gt;end_date,"",SUMIFS(Data!$D:$D,Data!$A:$A,$B29,Data!$B:$B,T$4))</f>
        <v>11958495</v>
      </c>
      <c r="U29" s="22">
        <f>IF(EDATE($B29,U$4)&gt;end_date,"",SUMIFS(Data!$D:$D,Data!$A:$A,$B29,Data!$B:$B,U$4))</f>
        <v>12154910</v>
      </c>
      <c r="V29" s="22">
        <f>IF(EDATE($B29,V$4)&gt;end_date,"",SUMIFS(Data!$D:$D,Data!$A:$A,$B29,Data!$B:$B,V$4))</f>
        <v>12327690</v>
      </c>
      <c r="W29" s="22">
        <f>IF(EDATE($B29,W$4)&gt;end_date,"",SUMIFS(Data!$D:$D,Data!$A:$A,$B29,Data!$B:$B,W$4))</f>
        <v>12524105</v>
      </c>
      <c r="X29" s="22">
        <f>IF(EDATE($B29,X$4)&gt;end_date,"",SUMIFS(Data!$D:$D,Data!$A:$A,$B29,Data!$B:$B,X$4))</f>
        <v>12691180</v>
      </c>
      <c r="Y29" s="22">
        <f>IF(EDATE($B29,Y$4)&gt;end_date,"",SUMIFS(Data!$D:$D,Data!$A:$A,$B29,Data!$B:$B,Y$4))</f>
        <v>12862330</v>
      </c>
      <c r="Z29" s="22">
        <f>IF(EDATE($B29,Z$4)&gt;end_date,"",SUMIFS(Data!$D:$D,Data!$A:$A,$B29,Data!$B:$B,Z$4))</f>
        <v>13039185</v>
      </c>
      <c r="AA29" s="22">
        <f>IF(EDATE($B29,AA$4)&gt;end_date,"",SUMIFS(Data!$D:$D,Data!$A:$A,$B29,Data!$B:$B,AA$4))</f>
        <v>13211965</v>
      </c>
      <c r="AB29" s="22">
        <f>IF(EDATE($B29,AB$4)&gt;end_date,"",SUMIFS(Data!$D:$D,Data!$A:$A,$B29,Data!$B:$B,AB$4))</f>
        <v>13329325</v>
      </c>
      <c r="AC29" s="22">
        <f>IF(EDATE($B29,AC$4)&gt;end_date,"",SUMIFS(Data!$D:$D,Data!$A:$A,$B29,Data!$B:$B,AC$4))</f>
        <v>13416530</v>
      </c>
      <c r="AD29" s="22">
        <f>IF(EDATE($B29,AD$4)&gt;end_date,"",SUMIFS(Data!$D:$D,Data!$A:$A,$B29,Data!$B:$B,AD$4))</f>
        <v>13498030</v>
      </c>
      <c r="AE29" s="22">
        <f>IF(EDATE($B29,AE$4)&gt;end_date,"",SUMIFS(Data!$D:$D,Data!$A:$A,$B29,Data!$B:$B,AE$4))</f>
        <v>13565675</v>
      </c>
      <c r="AF29" s="22">
        <f>IF(EDATE($B29,AF$4)&gt;end_date,"",SUMIFS(Data!$D:$D,Data!$A:$A,$B29,Data!$B:$B,AF$4))</f>
        <v>13629245</v>
      </c>
      <c r="AG29" s="22" t="str">
        <f>IF(EDATE($B29,AG$4)&gt;end_date,"",SUMIFS(Data!$D:$D,Data!$A:$A,$B29,Data!$B:$B,AG$4))</f>
        <v/>
      </c>
      <c r="AH29" s="22" t="str">
        <f>IF(EDATE($B29,AH$4)&gt;end_date,"",SUMIFS(Data!$D:$D,Data!$A:$A,$B29,Data!$B:$B,AH$4))</f>
        <v/>
      </c>
      <c r="AI29" s="22" t="str">
        <f>IF(EDATE($B29,AI$4)&gt;end_date,"",SUMIFS(Data!$D:$D,Data!$A:$A,$B29,Data!$B:$B,AI$4))</f>
        <v/>
      </c>
      <c r="AJ29" s="22" t="str">
        <f>IF(EDATE($B29,AJ$4)&gt;end_date,"",SUMIFS(Data!$D:$D,Data!$A:$A,$B29,Data!$B:$B,AJ$4))</f>
        <v/>
      </c>
      <c r="AK29" s="22" t="str">
        <f>IF(EDATE($B29,AK$4)&gt;end_date,"",SUMIFS(Data!$D:$D,Data!$A:$A,$B29,Data!$B:$B,AK$4))</f>
        <v/>
      </c>
      <c r="AL29" s="22" t="str">
        <f>IF(EDATE($B29,AL$4)&gt;end_date,"",SUMIFS(Data!$D:$D,Data!$A:$A,$B29,Data!$B:$B,AL$4))</f>
        <v/>
      </c>
      <c r="AM29" s="22" t="str">
        <f>IF(EDATE($B29,AM$4)&gt;end_date,"",SUMIFS(Data!$D:$D,Data!$A:$A,$B29,Data!$B:$B,AM$4))</f>
        <v/>
      </c>
      <c r="AN29" s="22" t="str">
        <f>IF(EDATE($B29,AN$4)&gt;end_date,"",SUMIFS(Data!$D:$D,Data!$A:$A,$B29,Data!$B:$B,AN$4))</f>
        <v/>
      </c>
      <c r="AO29" s="22" t="str">
        <f>IF(EDATE($B29,AO$4)&gt;end_date,"",SUMIFS(Data!$D:$D,Data!$A:$A,$B29,Data!$B:$B,AO$4))</f>
        <v/>
      </c>
      <c r="AP29" s="22" t="str">
        <f>IF(EDATE($B29,AP$4)&gt;end_date,"",SUMIFS(Data!$D:$D,Data!$A:$A,$B29,Data!$B:$B,AP$4))</f>
        <v/>
      </c>
      <c r="AQ29" s="22" t="str">
        <f>IF(EDATE($B29,AQ$4)&gt;end_date,"",SUMIFS(Data!$D:$D,Data!$A:$A,$B29,Data!$B:$B,AQ$4))</f>
        <v/>
      </c>
      <c r="AR29" s="22" t="str">
        <f>IF(EDATE($B29,AR$4)&gt;end_date,"",SUMIFS(Data!$D:$D,Data!$A:$A,$B29,Data!$B:$B,AR$4))</f>
        <v/>
      </c>
      <c r="AS29" s="22" t="str">
        <f>IF(EDATE($B29,AS$4)&gt;end_date,"",SUMIFS(Data!$D:$D,Data!$A:$A,$B29,Data!$B:$B,AS$4))</f>
        <v/>
      </c>
      <c r="AT29" s="22" t="str">
        <f>IF(EDATE($B29,AT$4)&gt;end_date,"",SUMIFS(Data!$D:$D,Data!$A:$A,$B29,Data!$B:$B,AT$4))</f>
        <v/>
      </c>
      <c r="AU29" s="22" t="str">
        <f>IF(EDATE($B29,AU$4)&gt;end_date,"",SUMIFS(Data!$D:$D,Data!$A:$A,$B29,Data!$B:$B,AU$4))</f>
        <v/>
      </c>
      <c r="AV29" s="22" t="str">
        <f>IF(EDATE($B29,AV$4)&gt;end_date,"",SUMIFS(Data!$D:$D,Data!$A:$A,$B29,Data!$B:$B,AV$4))</f>
        <v/>
      </c>
      <c r="AW29" s="22" t="str">
        <f>IF(EDATE($B29,AW$4)&gt;end_date,"",SUMIFS(Data!$D:$D,Data!$A:$A,$B29,Data!$B:$B,AW$4))</f>
        <v/>
      </c>
      <c r="AX29" s="22" t="str">
        <f>IF(EDATE($B29,AX$4)&gt;end_date,"",SUMIFS(Data!$D:$D,Data!$A:$A,$B29,Data!$B:$B,AX$4))</f>
        <v/>
      </c>
      <c r="AY29" s="22" t="str">
        <f>IF(EDATE($B29,AY$4)&gt;end_date,"",SUMIFS(Data!$D:$D,Data!$A:$A,$B29,Data!$B:$B,AY$4))</f>
        <v/>
      </c>
      <c r="AZ29" s="22" t="str">
        <f>IF(EDATE($B29,AZ$4)&gt;end_date,"",SUMIFS(Data!$D:$D,Data!$A:$A,$B29,Data!$B:$B,AZ$4))</f>
        <v/>
      </c>
      <c r="BA29" s="22" t="str">
        <f>IF(EDATE($B29,BA$4)&gt;end_date,"",SUMIFS(Data!$D:$D,Data!$A:$A,$B29,Data!$B:$B,BA$4))</f>
        <v/>
      </c>
      <c r="BB29" s="22" t="str">
        <f>IF(EDATE($B29,BB$4)&gt;end_date,"",SUMIFS(Data!$D:$D,Data!$A:$A,$B29,Data!$B:$B,BB$4))</f>
        <v/>
      </c>
      <c r="BC29" s="22" t="str">
        <f>IF(EDATE($B29,BC$4)&gt;end_date,"",SUMIFS(Data!$D:$D,Data!$A:$A,$B29,Data!$B:$B,BC$4))</f>
        <v/>
      </c>
      <c r="BD29" s="23" t="str">
        <f>IF(EDATE($B29,BD$4)&gt;end_date,"",SUMIFS(Data!$D:$D,Data!$A:$A,$B29,Data!$B:$B,BD$4))</f>
        <v/>
      </c>
      <c r="BE29" s="16"/>
      <c r="BF29" s="16"/>
      <c r="BG29" s="16"/>
      <c r="BH29" s="16"/>
      <c r="BI29" s="16"/>
      <c r="BJ29" s="16"/>
      <c r="BK29" s="16"/>
      <c r="BL29" s="16"/>
      <c r="BM29" s="16"/>
      <c r="BN29" s="16"/>
      <c r="BO29" s="16"/>
      <c r="BP29" s="16"/>
    </row>
    <row r="30" spans="2:68" x14ac:dyDescent="0.25">
      <c r="B30" s="31">
        <f t="shared" si="1"/>
        <v>42948</v>
      </c>
      <c r="C30" s="22">
        <f>IF(EDATE($B30,C$4)&gt;end_date,"",SUMIFS(Data!$D:$D,Data!$A:$A,$B30,Data!$B:$B,C$4))</f>
        <v>1146650</v>
      </c>
      <c r="D30" s="22">
        <f>IF(EDATE($B30,D$4)&gt;end_date,"",SUMIFS(Data!$D:$D,Data!$A:$A,$B30,Data!$B:$B,D$4))</f>
        <v>2503651.1632748847</v>
      </c>
      <c r="E30" s="22">
        <f>IF(EDATE($B30,E$4)&gt;end_date,"",SUMIFS(Data!$D:$D,Data!$A:$A,$B30,Data!$B:$B,E$4))</f>
        <v>3515250</v>
      </c>
      <c r="F30" s="22">
        <f>IF(EDATE($B30,F$4)&gt;end_date,"",SUMIFS(Data!$D:$D,Data!$A:$A,$B30,Data!$B:$B,F$4))</f>
        <v>4364825.0348920459</v>
      </c>
      <c r="G30" s="22">
        <f>IF(EDATE($B30,G$4)&gt;end_date,"",SUMIFS(Data!$D:$D,Data!$A:$A,$B30,Data!$B:$B,G$4))</f>
        <v>5009160</v>
      </c>
      <c r="H30" s="22">
        <f>IF(EDATE($B30,H$4)&gt;end_date,"",SUMIFS(Data!$D:$D,Data!$A:$A,$B30,Data!$B:$B,H$4))</f>
        <v>5642240</v>
      </c>
      <c r="I30" s="22">
        <f>IF(EDATE($B30,I$4)&gt;end_date,"",SUMIFS(Data!$D:$D,Data!$A:$A,$B30,Data!$B:$B,I$4))</f>
        <v>6163600</v>
      </c>
      <c r="J30" s="22">
        <f>IF(EDATE($B30,J$4)&gt;end_date,"",SUMIFS(Data!$D:$D,Data!$A:$A,$B30,Data!$B:$B,J$4))</f>
        <v>6749560</v>
      </c>
      <c r="K30" s="22">
        <f>IF(EDATE($B30,K$4)&gt;end_date,"",SUMIFS(Data!$D:$D,Data!$A:$A,$B30,Data!$B:$B,K$4))</f>
        <v>7235200</v>
      </c>
      <c r="L30" s="22">
        <f>IF(EDATE($B30,L$4)&gt;end_date,"",SUMIFS(Data!$D:$D,Data!$A:$A,$B30,Data!$B:$B,L$4))</f>
        <v>7722360</v>
      </c>
      <c r="M30" s="22">
        <f>IF(EDATE($B30,M$4)&gt;end_date,"",SUMIFS(Data!$D:$D,Data!$A:$A,$B30,Data!$B:$B,M$4))</f>
        <v>8520323.8917447291</v>
      </c>
      <c r="N30" s="22">
        <f>IF(EDATE($B30,N$4)&gt;end_date,"",SUMIFS(Data!$D:$D,Data!$A:$A,$B30,Data!$B:$B,N$4))</f>
        <v>9094480</v>
      </c>
      <c r="O30" s="22">
        <f>IF(EDATE($B30,O$4)&gt;end_date,"",SUMIFS(Data!$D:$D,Data!$A:$A,$B30,Data!$B:$B,O$4))</f>
        <v>9570850</v>
      </c>
      <c r="P30" s="22">
        <f>IF(EDATE($B30,P$4)&gt;end_date,"",SUMIFS(Data!$D:$D,Data!$A:$A,$B30,Data!$B:$B,P$4))</f>
        <v>10134552.102763958</v>
      </c>
      <c r="Q30" s="22">
        <f>IF(EDATE($B30,Q$4)&gt;end_date,"",SUMIFS(Data!$D:$D,Data!$A:$A,$B30,Data!$B:$B,Q$4))</f>
        <v>10406592</v>
      </c>
      <c r="R30" s="22">
        <f>IF(EDATE($B30,R$4)&gt;end_date,"",SUMIFS(Data!$D:$D,Data!$A:$A,$B30,Data!$B:$B,R$4))</f>
        <v>10670795</v>
      </c>
      <c r="S30" s="22">
        <f>IF(EDATE($B30,S$4)&gt;end_date,"",SUMIFS(Data!$D:$D,Data!$A:$A,$B30,Data!$B:$B,S$4))</f>
        <v>10882695</v>
      </c>
      <c r="T30" s="22">
        <f>IF(EDATE($B30,T$4)&gt;end_date,"",SUMIFS(Data!$D:$D,Data!$A:$A,$B30,Data!$B:$B,T$4))</f>
        <v>11082370</v>
      </c>
      <c r="U30" s="22">
        <f>IF(EDATE($B30,U$4)&gt;end_date,"",SUMIFS(Data!$D:$D,Data!$A:$A,$B30,Data!$B:$B,U$4))</f>
        <v>11260855</v>
      </c>
      <c r="V30" s="22">
        <f>IF(EDATE($B30,V$4)&gt;end_date,"",SUMIFS(Data!$D:$D,Data!$A:$A,$B30,Data!$B:$B,V$4))</f>
        <v>11463790</v>
      </c>
      <c r="W30" s="22">
        <f>IF(EDATE($B30,W$4)&gt;end_date,"",SUMIFS(Data!$D:$D,Data!$A:$A,$B30,Data!$B:$B,W$4))</f>
        <v>11636570</v>
      </c>
      <c r="X30" s="22">
        <f>IF(EDATE($B30,X$4)&gt;end_date,"",SUMIFS(Data!$D:$D,Data!$A:$A,$B30,Data!$B:$B,X$4))</f>
        <v>11808535</v>
      </c>
      <c r="Y30" s="22">
        <f>IF(EDATE($B30,Y$4)&gt;end_date,"",SUMIFS(Data!$D:$D,Data!$A:$A,$B30,Data!$B:$B,Y$4))</f>
        <v>11979685</v>
      </c>
      <c r="Z30" s="22">
        <f>IF(EDATE($B30,Z$4)&gt;end_date,"",SUMIFS(Data!$D:$D,Data!$A:$A,$B30,Data!$B:$B,Z$4))</f>
        <v>12157355</v>
      </c>
      <c r="AA30" s="22">
        <f>IF(EDATE($B30,AA$4)&gt;end_date,"",SUMIFS(Data!$D:$D,Data!$A:$A,$B30,Data!$B:$B,AA$4))</f>
        <v>12293460</v>
      </c>
      <c r="AB30" s="22">
        <f>IF(EDATE($B30,AB$4)&gt;end_date,"",SUMIFS(Data!$D:$D,Data!$A:$A,$B30,Data!$B:$B,AB$4))</f>
        <v>12393705</v>
      </c>
      <c r="AC30" s="22">
        <f>IF(EDATE($B30,AC$4)&gt;end_date,"",SUMIFS(Data!$D:$D,Data!$A:$A,$B30,Data!$B:$B,AC$4))</f>
        <v>12476835</v>
      </c>
      <c r="AD30" s="22">
        <f>IF(EDATE($B30,AD$4)&gt;end_date,"",SUMIFS(Data!$D:$D,Data!$A:$A,$B30,Data!$B:$B,AD$4))</f>
        <v>12549370</v>
      </c>
      <c r="AE30" s="22">
        <f>IF(EDATE($B30,AE$4)&gt;end_date,"",SUMIFS(Data!$D:$D,Data!$A:$A,$B30,Data!$B:$B,AE$4))</f>
        <v>12614570</v>
      </c>
      <c r="AF30" s="22" t="str">
        <f>IF(EDATE($B30,AF$4)&gt;end_date,"",SUMIFS(Data!$D:$D,Data!$A:$A,$B30,Data!$B:$B,AF$4))</f>
        <v/>
      </c>
      <c r="AG30" s="22" t="str">
        <f>IF(EDATE($B30,AG$4)&gt;end_date,"",SUMIFS(Data!$D:$D,Data!$A:$A,$B30,Data!$B:$B,AG$4))</f>
        <v/>
      </c>
      <c r="AH30" s="22" t="str">
        <f>IF(EDATE($B30,AH$4)&gt;end_date,"",SUMIFS(Data!$D:$D,Data!$A:$A,$B30,Data!$B:$B,AH$4))</f>
        <v/>
      </c>
      <c r="AI30" s="22" t="str">
        <f>IF(EDATE($B30,AI$4)&gt;end_date,"",SUMIFS(Data!$D:$D,Data!$A:$A,$B30,Data!$B:$B,AI$4))</f>
        <v/>
      </c>
      <c r="AJ30" s="22" t="str">
        <f>IF(EDATE($B30,AJ$4)&gt;end_date,"",SUMIFS(Data!$D:$D,Data!$A:$A,$B30,Data!$B:$B,AJ$4))</f>
        <v/>
      </c>
      <c r="AK30" s="22" t="str">
        <f>IF(EDATE($B30,AK$4)&gt;end_date,"",SUMIFS(Data!$D:$D,Data!$A:$A,$B30,Data!$B:$B,AK$4))</f>
        <v/>
      </c>
      <c r="AL30" s="22" t="str">
        <f>IF(EDATE($B30,AL$4)&gt;end_date,"",SUMIFS(Data!$D:$D,Data!$A:$A,$B30,Data!$B:$B,AL$4))</f>
        <v/>
      </c>
      <c r="AM30" s="22" t="str">
        <f>IF(EDATE($B30,AM$4)&gt;end_date,"",SUMIFS(Data!$D:$D,Data!$A:$A,$B30,Data!$B:$B,AM$4))</f>
        <v/>
      </c>
      <c r="AN30" s="22" t="str">
        <f>IF(EDATE($B30,AN$4)&gt;end_date,"",SUMIFS(Data!$D:$D,Data!$A:$A,$B30,Data!$B:$B,AN$4))</f>
        <v/>
      </c>
      <c r="AO30" s="22" t="str">
        <f>IF(EDATE($B30,AO$4)&gt;end_date,"",SUMIFS(Data!$D:$D,Data!$A:$A,$B30,Data!$B:$B,AO$4))</f>
        <v/>
      </c>
      <c r="AP30" s="22" t="str">
        <f>IF(EDATE($B30,AP$4)&gt;end_date,"",SUMIFS(Data!$D:$D,Data!$A:$A,$B30,Data!$B:$B,AP$4))</f>
        <v/>
      </c>
      <c r="AQ30" s="22" t="str">
        <f>IF(EDATE($B30,AQ$4)&gt;end_date,"",SUMIFS(Data!$D:$D,Data!$A:$A,$B30,Data!$B:$B,AQ$4))</f>
        <v/>
      </c>
      <c r="AR30" s="22" t="str">
        <f>IF(EDATE($B30,AR$4)&gt;end_date,"",SUMIFS(Data!$D:$D,Data!$A:$A,$B30,Data!$B:$B,AR$4))</f>
        <v/>
      </c>
      <c r="AS30" s="22" t="str">
        <f>IF(EDATE($B30,AS$4)&gt;end_date,"",SUMIFS(Data!$D:$D,Data!$A:$A,$B30,Data!$B:$B,AS$4))</f>
        <v/>
      </c>
      <c r="AT30" s="22" t="str">
        <f>IF(EDATE($B30,AT$4)&gt;end_date,"",SUMIFS(Data!$D:$D,Data!$A:$A,$B30,Data!$B:$B,AT$4))</f>
        <v/>
      </c>
      <c r="AU30" s="22" t="str">
        <f>IF(EDATE($B30,AU$4)&gt;end_date,"",SUMIFS(Data!$D:$D,Data!$A:$A,$B30,Data!$B:$B,AU$4))</f>
        <v/>
      </c>
      <c r="AV30" s="22" t="str">
        <f>IF(EDATE($B30,AV$4)&gt;end_date,"",SUMIFS(Data!$D:$D,Data!$A:$A,$B30,Data!$B:$B,AV$4))</f>
        <v/>
      </c>
      <c r="AW30" s="22" t="str">
        <f>IF(EDATE($B30,AW$4)&gt;end_date,"",SUMIFS(Data!$D:$D,Data!$A:$A,$B30,Data!$B:$B,AW$4))</f>
        <v/>
      </c>
      <c r="AX30" s="22" t="str">
        <f>IF(EDATE($B30,AX$4)&gt;end_date,"",SUMIFS(Data!$D:$D,Data!$A:$A,$B30,Data!$B:$B,AX$4))</f>
        <v/>
      </c>
      <c r="AY30" s="22" t="str">
        <f>IF(EDATE($B30,AY$4)&gt;end_date,"",SUMIFS(Data!$D:$D,Data!$A:$A,$B30,Data!$B:$B,AY$4))</f>
        <v/>
      </c>
      <c r="AZ30" s="22" t="str">
        <f>IF(EDATE($B30,AZ$4)&gt;end_date,"",SUMIFS(Data!$D:$D,Data!$A:$A,$B30,Data!$B:$B,AZ$4))</f>
        <v/>
      </c>
      <c r="BA30" s="22" t="str">
        <f>IF(EDATE($B30,BA$4)&gt;end_date,"",SUMIFS(Data!$D:$D,Data!$A:$A,$B30,Data!$B:$B,BA$4))</f>
        <v/>
      </c>
      <c r="BB30" s="22" t="str">
        <f>IF(EDATE($B30,BB$4)&gt;end_date,"",SUMIFS(Data!$D:$D,Data!$A:$A,$B30,Data!$B:$B,BB$4))</f>
        <v/>
      </c>
      <c r="BC30" s="22" t="str">
        <f>IF(EDATE($B30,BC$4)&gt;end_date,"",SUMIFS(Data!$D:$D,Data!$A:$A,$B30,Data!$B:$B,BC$4))</f>
        <v/>
      </c>
      <c r="BD30" s="23" t="str">
        <f>IF(EDATE($B30,BD$4)&gt;end_date,"",SUMIFS(Data!$D:$D,Data!$A:$A,$B30,Data!$B:$B,BD$4))</f>
        <v/>
      </c>
      <c r="BE30" s="16"/>
      <c r="BF30" s="16"/>
      <c r="BG30" s="16"/>
      <c r="BH30" s="16"/>
      <c r="BI30" s="16"/>
      <c r="BJ30" s="16"/>
      <c r="BK30" s="16"/>
      <c r="BL30" s="16"/>
      <c r="BM30" s="16"/>
      <c r="BN30" s="16"/>
      <c r="BO30" s="16"/>
      <c r="BP30" s="16"/>
    </row>
    <row r="31" spans="2:68" x14ac:dyDescent="0.25">
      <c r="B31" s="31">
        <f t="shared" si="1"/>
        <v>42979</v>
      </c>
      <c r="C31" s="22">
        <f>IF(EDATE($B31,C$4)&gt;end_date,"",SUMIFS(Data!$D:$D,Data!$A:$A,$B31,Data!$B:$B,C$4))</f>
        <v>1090529.0717164443</v>
      </c>
      <c r="D31" s="22">
        <f>IF(EDATE($B31,D$4)&gt;end_date,"",SUMIFS(Data!$D:$D,Data!$A:$A,$B31,Data!$B:$B,D$4))</f>
        <v>2403000</v>
      </c>
      <c r="E31" s="22">
        <f>IF(EDATE($B31,E$4)&gt;end_date,"",SUMIFS(Data!$D:$D,Data!$A:$A,$B31,Data!$B:$B,E$4))</f>
        <v>3360258.7974107708</v>
      </c>
      <c r="F31" s="22">
        <f>IF(EDATE($B31,F$4)&gt;end_date,"",SUMIFS(Data!$D:$D,Data!$A:$A,$B31,Data!$B:$B,F$4))</f>
        <v>4064480</v>
      </c>
      <c r="G31" s="22">
        <f>IF(EDATE($B31,G$4)&gt;end_date,"",SUMIFS(Data!$D:$D,Data!$A:$A,$B31,Data!$B:$B,G$4))</f>
        <v>4741640</v>
      </c>
      <c r="H31" s="22">
        <f>IF(EDATE($B31,H$4)&gt;end_date,"",SUMIFS(Data!$D:$D,Data!$A:$A,$B31,Data!$B:$B,H$4))</f>
        <v>5302520</v>
      </c>
      <c r="I31" s="22">
        <f>IF(EDATE($B31,I$4)&gt;end_date,"",SUMIFS(Data!$D:$D,Data!$A:$A,$B31,Data!$B:$B,I$4))</f>
        <v>5890000</v>
      </c>
      <c r="J31" s="22">
        <f>IF(EDATE($B31,J$4)&gt;end_date,"",SUMIFS(Data!$D:$D,Data!$A:$A,$B31,Data!$B:$B,J$4))</f>
        <v>6386280</v>
      </c>
      <c r="K31" s="22">
        <f>IF(EDATE($B31,K$4)&gt;end_date,"",SUMIFS(Data!$D:$D,Data!$A:$A,$B31,Data!$B:$B,K$4))</f>
        <v>6858240</v>
      </c>
      <c r="L31" s="22">
        <f>IF(EDATE($B31,L$4)&gt;end_date,"",SUMIFS(Data!$D:$D,Data!$A:$A,$B31,Data!$B:$B,L$4))</f>
        <v>7593156.2322007483</v>
      </c>
      <c r="M31" s="22">
        <f>IF(EDATE($B31,M$4)&gt;end_date,"",SUMIFS(Data!$D:$D,Data!$A:$A,$B31,Data!$B:$B,M$4))</f>
        <v>8084860</v>
      </c>
      <c r="N31" s="22">
        <f>IF(EDATE($B31,N$4)&gt;end_date,"",SUMIFS(Data!$D:$D,Data!$A:$A,$B31,Data!$B:$B,N$4))</f>
        <v>8528050</v>
      </c>
      <c r="O31" s="22">
        <f>IF(EDATE($B31,O$4)&gt;end_date,"",SUMIFS(Data!$D:$D,Data!$A:$A,$B31,Data!$B:$B,O$4))</f>
        <v>9106244.4616810773</v>
      </c>
      <c r="P31" s="22">
        <f>IF(EDATE($B31,P$4)&gt;end_date,"",SUMIFS(Data!$D:$D,Data!$A:$A,$B31,Data!$B:$B,P$4))</f>
        <v>9389968</v>
      </c>
      <c r="Q31" s="22">
        <f>IF(EDATE($B31,Q$4)&gt;end_date,"",SUMIFS(Data!$D:$D,Data!$A:$A,$B31,Data!$B:$B,Q$4))</f>
        <v>9647970</v>
      </c>
      <c r="R31" s="22">
        <f>IF(EDATE($B31,R$4)&gt;end_date,"",SUMIFS(Data!$D:$D,Data!$A:$A,$B31,Data!$B:$B,R$4))</f>
        <v>9857425</v>
      </c>
      <c r="S31" s="22">
        <f>IF(EDATE($B31,S$4)&gt;end_date,"",SUMIFS(Data!$D:$D,Data!$A:$A,$B31,Data!$B:$B,S$4))</f>
        <v>10056285</v>
      </c>
      <c r="T31" s="22">
        <f>IF(EDATE($B31,T$4)&gt;end_date,"",SUMIFS(Data!$D:$D,Data!$A:$A,$B31,Data!$B:$B,T$4))</f>
        <v>10229880</v>
      </c>
      <c r="U31" s="22">
        <f>IF(EDATE($B31,U$4)&gt;end_date,"",SUMIFS(Data!$D:$D,Data!$A:$A,$B31,Data!$B:$B,U$4))</f>
        <v>10422220</v>
      </c>
      <c r="V31" s="22">
        <f>IF(EDATE($B31,V$4)&gt;end_date,"",SUMIFS(Data!$D:$D,Data!$A:$A,$B31,Data!$B:$B,V$4))</f>
        <v>10590110</v>
      </c>
      <c r="W31" s="22">
        <f>IF(EDATE($B31,W$4)&gt;end_date,"",SUMIFS(Data!$D:$D,Data!$A:$A,$B31,Data!$B:$B,W$4))</f>
        <v>10752295</v>
      </c>
      <c r="X31" s="22">
        <f>IF(EDATE($B31,X$4)&gt;end_date,"",SUMIFS(Data!$D:$D,Data!$A:$A,$B31,Data!$B:$B,X$4))</f>
        <v>10905515</v>
      </c>
      <c r="Y31" s="22">
        <f>IF(EDATE($B31,Y$4)&gt;end_date,"",SUMIFS(Data!$D:$D,Data!$A:$A,$B31,Data!$B:$B,Y$4))</f>
        <v>11059550</v>
      </c>
      <c r="Z31" s="22">
        <f>IF(EDATE($B31,Z$4)&gt;end_date,"",SUMIFS(Data!$D:$D,Data!$A:$A,$B31,Data!$B:$B,Z$4))</f>
        <v>11186690</v>
      </c>
      <c r="AA31" s="22">
        <f>IF(EDATE($B31,AA$4)&gt;end_date,"",SUMIFS(Data!$D:$D,Data!$A:$A,$B31,Data!$B:$B,AA$4))</f>
        <v>11292640</v>
      </c>
      <c r="AB31" s="22">
        <f>IF(EDATE($B31,AB$4)&gt;end_date,"",SUMIFS(Data!$D:$D,Data!$A:$A,$B31,Data!$B:$B,AB$4))</f>
        <v>11382290</v>
      </c>
      <c r="AC31" s="22">
        <f>IF(EDATE($B31,AC$4)&gt;end_date,"",SUMIFS(Data!$D:$D,Data!$A:$A,$B31,Data!$B:$B,AC$4))</f>
        <v>11450750</v>
      </c>
      <c r="AD31" s="22">
        <f>IF(EDATE($B31,AD$4)&gt;end_date,"",SUMIFS(Data!$D:$D,Data!$A:$A,$B31,Data!$B:$B,AD$4))</f>
        <v>11515135</v>
      </c>
      <c r="AE31" s="22" t="str">
        <f>IF(EDATE($B31,AE$4)&gt;end_date,"",SUMIFS(Data!$D:$D,Data!$A:$A,$B31,Data!$B:$B,AE$4))</f>
        <v/>
      </c>
      <c r="AF31" s="22" t="str">
        <f>IF(EDATE($B31,AF$4)&gt;end_date,"",SUMIFS(Data!$D:$D,Data!$A:$A,$B31,Data!$B:$B,AF$4))</f>
        <v/>
      </c>
      <c r="AG31" s="22" t="str">
        <f>IF(EDATE($B31,AG$4)&gt;end_date,"",SUMIFS(Data!$D:$D,Data!$A:$A,$B31,Data!$B:$B,AG$4))</f>
        <v/>
      </c>
      <c r="AH31" s="22" t="str">
        <f>IF(EDATE($B31,AH$4)&gt;end_date,"",SUMIFS(Data!$D:$D,Data!$A:$A,$B31,Data!$B:$B,AH$4))</f>
        <v/>
      </c>
      <c r="AI31" s="22" t="str">
        <f>IF(EDATE($B31,AI$4)&gt;end_date,"",SUMIFS(Data!$D:$D,Data!$A:$A,$B31,Data!$B:$B,AI$4))</f>
        <v/>
      </c>
      <c r="AJ31" s="22" t="str">
        <f>IF(EDATE($B31,AJ$4)&gt;end_date,"",SUMIFS(Data!$D:$D,Data!$A:$A,$B31,Data!$B:$B,AJ$4))</f>
        <v/>
      </c>
      <c r="AK31" s="22" t="str">
        <f>IF(EDATE($B31,AK$4)&gt;end_date,"",SUMIFS(Data!$D:$D,Data!$A:$A,$B31,Data!$B:$B,AK$4))</f>
        <v/>
      </c>
      <c r="AL31" s="22" t="str">
        <f>IF(EDATE($B31,AL$4)&gt;end_date,"",SUMIFS(Data!$D:$D,Data!$A:$A,$B31,Data!$B:$B,AL$4))</f>
        <v/>
      </c>
      <c r="AM31" s="22" t="str">
        <f>IF(EDATE($B31,AM$4)&gt;end_date,"",SUMIFS(Data!$D:$D,Data!$A:$A,$B31,Data!$B:$B,AM$4))</f>
        <v/>
      </c>
      <c r="AN31" s="22" t="str">
        <f>IF(EDATE($B31,AN$4)&gt;end_date,"",SUMIFS(Data!$D:$D,Data!$A:$A,$B31,Data!$B:$B,AN$4))</f>
        <v/>
      </c>
      <c r="AO31" s="22" t="str">
        <f>IF(EDATE($B31,AO$4)&gt;end_date,"",SUMIFS(Data!$D:$D,Data!$A:$A,$B31,Data!$B:$B,AO$4))</f>
        <v/>
      </c>
      <c r="AP31" s="22" t="str">
        <f>IF(EDATE($B31,AP$4)&gt;end_date,"",SUMIFS(Data!$D:$D,Data!$A:$A,$B31,Data!$B:$B,AP$4))</f>
        <v/>
      </c>
      <c r="AQ31" s="22" t="str">
        <f>IF(EDATE($B31,AQ$4)&gt;end_date,"",SUMIFS(Data!$D:$D,Data!$A:$A,$B31,Data!$B:$B,AQ$4))</f>
        <v/>
      </c>
      <c r="AR31" s="22" t="str">
        <f>IF(EDATE($B31,AR$4)&gt;end_date,"",SUMIFS(Data!$D:$D,Data!$A:$A,$B31,Data!$B:$B,AR$4))</f>
        <v/>
      </c>
      <c r="AS31" s="22" t="str">
        <f>IF(EDATE($B31,AS$4)&gt;end_date,"",SUMIFS(Data!$D:$D,Data!$A:$A,$B31,Data!$B:$B,AS$4))</f>
        <v/>
      </c>
      <c r="AT31" s="22" t="str">
        <f>IF(EDATE($B31,AT$4)&gt;end_date,"",SUMIFS(Data!$D:$D,Data!$A:$A,$B31,Data!$B:$B,AT$4))</f>
        <v/>
      </c>
      <c r="AU31" s="22" t="str">
        <f>IF(EDATE($B31,AU$4)&gt;end_date,"",SUMIFS(Data!$D:$D,Data!$A:$A,$B31,Data!$B:$B,AU$4))</f>
        <v/>
      </c>
      <c r="AV31" s="22" t="str">
        <f>IF(EDATE($B31,AV$4)&gt;end_date,"",SUMIFS(Data!$D:$D,Data!$A:$A,$B31,Data!$B:$B,AV$4))</f>
        <v/>
      </c>
      <c r="AW31" s="22" t="str">
        <f>IF(EDATE($B31,AW$4)&gt;end_date,"",SUMIFS(Data!$D:$D,Data!$A:$A,$B31,Data!$B:$B,AW$4))</f>
        <v/>
      </c>
      <c r="AX31" s="22" t="str">
        <f>IF(EDATE($B31,AX$4)&gt;end_date,"",SUMIFS(Data!$D:$D,Data!$A:$A,$B31,Data!$B:$B,AX$4))</f>
        <v/>
      </c>
      <c r="AY31" s="22" t="str">
        <f>IF(EDATE($B31,AY$4)&gt;end_date,"",SUMIFS(Data!$D:$D,Data!$A:$A,$B31,Data!$B:$B,AY$4))</f>
        <v/>
      </c>
      <c r="AZ31" s="22" t="str">
        <f>IF(EDATE($B31,AZ$4)&gt;end_date,"",SUMIFS(Data!$D:$D,Data!$A:$A,$B31,Data!$B:$B,AZ$4))</f>
        <v/>
      </c>
      <c r="BA31" s="22" t="str">
        <f>IF(EDATE($B31,BA$4)&gt;end_date,"",SUMIFS(Data!$D:$D,Data!$A:$A,$B31,Data!$B:$B,BA$4))</f>
        <v/>
      </c>
      <c r="BB31" s="22" t="str">
        <f>IF(EDATE($B31,BB$4)&gt;end_date,"",SUMIFS(Data!$D:$D,Data!$A:$A,$B31,Data!$B:$B,BB$4))</f>
        <v/>
      </c>
      <c r="BC31" s="22" t="str">
        <f>IF(EDATE($B31,BC$4)&gt;end_date,"",SUMIFS(Data!$D:$D,Data!$A:$A,$B31,Data!$B:$B,BC$4))</f>
        <v/>
      </c>
      <c r="BD31" s="23" t="str">
        <f>IF(EDATE($B31,BD$4)&gt;end_date,"",SUMIFS(Data!$D:$D,Data!$A:$A,$B31,Data!$B:$B,BD$4))</f>
        <v/>
      </c>
      <c r="BE31" s="16"/>
      <c r="BF31" s="16"/>
      <c r="BG31" s="16"/>
      <c r="BH31" s="16"/>
      <c r="BI31" s="16"/>
      <c r="BJ31" s="16"/>
      <c r="BK31" s="16"/>
      <c r="BL31" s="16"/>
      <c r="BM31" s="16"/>
      <c r="BN31" s="16"/>
      <c r="BO31" s="16"/>
      <c r="BP31" s="16"/>
    </row>
    <row r="32" spans="2:68" x14ac:dyDescent="0.25">
      <c r="B32" s="31">
        <f t="shared" si="1"/>
        <v>43009</v>
      </c>
      <c r="C32" s="22">
        <f>IF(EDATE($B32,C$4)&gt;end_date,"",SUMIFS(Data!$D:$D,Data!$A:$A,$B32,Data!$B:$B,C$4))</f>
        <v>1259250</v>
      </c>
      <c r="D32" s="22">
        <f>IF(EDATE($B32,D$4)&gt;end_date,"",SUMIFS(Data!$D:$D,Data!$A:$A,$B32,Data!$B:$B,D$4))</f>
        <v>2653398.3597909673</v>
      </c>
      <c r="E32" s="22">
        <f>IF(EDATE($B32,E$4)&gt;end_date,"",SUMIFS(Data!$D:$D,Data!$A:$A,$B32,Data!$B:$B,E$4))</f>
        <v>3613040</v>
      </c>
      <c r="F32" s="22">
        <f>IF(EDATE($B32,F$4)&gt;end_date,"",SUMIFS(Data!$D:$D,Data!$A:$A,$B32,Data!$B:$B,F$4))</f>
        <v>4478680</v>
      </c>
      <c r="G32" s="22">
        <f>IF(EDATE($B32,G$4)&gt;end_date,"",SUMIFS(Data!$D:$D,Data!$A:$A,$B32,Data!$B:$B,G$4))</f>
        <v>5170280</v>
      </c>
      <c r="H32" s="22">
        <f>IF(EDATE($B32,H$4)&gt;end_date,"",SUMIFS(Data!$D:$D,Data!$A:$A,$B32,Data!$B:$B,H$4))</f>
        <v>5894560</v>
      </c>
      <c r="I32" s="22">
        <f>IF(EDATE($B32,I$4)&gt;end_date,"",SUMIFS(Data!$D:$D,Data!$A:$A,$B32,Data!$B:$B,I$4))</f>
        <v>6502560</v>
      </c>
      <c r="J32" s="22">
        <f>IF(EDATE($B32,J$4)&gt;end_date,"",SUMIFS(Data!$D:$D,Data!$A:$A,$B32,Data!$B:$B,J$4))</f>
        <v>7081680</v>
      </c>
      <c r="K32" s="22">
        <f>IF(EDATE($B32,K$4)&gt;end_date,"",SUMIFS(Data!$D:$D,Data!$A:$A,$B32,Data!$B:$B,K$4))</f>
        <v>7914826.6446955986</v>
      </c>
      <c r="L32" s="22">
        <f>IF(EDATE($B32,L$4)&gt;end_date,"",SUMIFS(Data!$D:$D,Data!$A:$A,$B32,Data!$B:$B,L$4))</f>
        <v>8483810</v>
      </c>
      <c r="M32" s="22">
        <f>IF(EDATE($B32,M$4)&gt;end_date,"",SUMIFS(Data!$D:$D,Data!$A:$A,$B32,Data!$B:$B,M$4))</f>
        <v>8972820</v>
      </c>
      <c r="N32" s="22">
        <f>IF(EDATE($B32,N$4)&gt;end_date,"",SUMIFS(Data!$D:$D,Data!$A:$A,$B32,Data!$B:$B,N$4))</f>
        <v>9630543.3852324113</v>
      </c>
      <c r="O32" s="22">
        <f>IF(EDATE($B32,O$4)&gt;end_date,"",SUMIFS(Data!$D:$D,Data!$A:$A,$B32,Data!$B:$B,O$4))</f>
        <v>10015208</v>
      </c>
      <c r="P32" s="22">
        <f>IF(EDATE($B32,P$4)&gt;end_date,"",SUMIFS(Data!$D:$D,Data!$A:$A,$B32,Data!$B:$B,P$4))</f>
        <v>10329310</v>
      </c>
      <c r="Q32" s="22">
        <f>IF(EDATE($B32,Q$4)&gt;end_date,"",SUMIFS(Data!$D:$D,Data!$A:$A,$B32,Data!$B:$B,Q$4))</f>
        <v>10576255</v>
      </c>
      <c r="R32" s="22">
        <f>IF(EDATE($B32,R$4)&gt;end_date,"",SUMIFS(Data!$D:$D,Data!$A:$A,$B32,Data!$B:$B,R$4))</f>
        <v>10819940</v>
      </c>
      <c r="S32" s="22">
        <f>IF(EDATE($B32,S$4)&gt;end_date,"",SUMIFS(Data!$D:$D,Data!$A:$A,$B32,Data!$B:$B,S$4))</f>
        <v>11030210</v>
      </c>
      <c r="T32" s="22">
        <f>IF(EDATE($B32,T$4)&gt;end_date,"",SUMIFS(Data!$D:$D,Data!$A:$A,$B32,Data!$B:$B,T$4))</f>
        <v>11262485</v>
      </c>
      <c r="U32" s="22">
        <f>IF(EDATE($B32,U$4)&gt;end_date,"",SUMIFS(Data!$D:$D,Data!$A:$A,$B32,Data!$B:$B,U$4))</f>
        <v>11454825</v>
      </c>
      <c r="V32" s="22">
        <f>IF(EDATE($B32,V$4)&gt;end_date,"",SUMIFS(Data!$D:$D,Data!$A:$A,$B32,Data!$B:$B,V$4))</f>
        <v>11642275</v>
      </c>
      <c r="W32" s="22">
        <f>IF(EDATE($B32,W$4)&gt;end_date,"",SUMIFS(Data!$D:$D,Data!$A:$A,$B32,Data!$B:$B,W$4))</f>
        <v>11822390</v>
      </c>
      <c r="X32" s="22">
        <f>IF(EDATE($B32,X$4)&gt;end_date,"",SUMIFS(Data!$D:$D,Data!$A:$A,$B32,Data!$B:$B,X$4))</f>
        <v>11997615</v>
      </c>
      <c r="Y32" s="22">
        <f>IF(EDATE($B32,Y$4)&gt;end_date,"",SUMIFS(Data!$D:$D,Data!$A:$A,$B32,Data!$B:$B,Y$4))</f>
        <v>12143500</v>
      </c>
      <c r="Z32" s="22">
        <f>IF(EDATE($B32,Z$4)&gt;end_date,"",SUMIFS(Data!$D:$D,Data!$A:$A,$B32,Data!$B:$B,Z$4))</f>
        <v>12268195</v>
      </c>
      <c r="AA32" s="22">
        <f>IF(EDATE($B32,AA$4)&gt;end_date,"",SUMIFS(Data!$D:$D,Data!$A:$A,$B32,Data!$B:$B,AA$4))</f>
        <v>12383110</v>
      </c>
      <c r="AB32" s="22">
        <f>IF(EDATE($B32,AB$4)&gt;end_date,"",SUMIFS(Data!$D:$D,Data!$A:$A,$B32,Data!$B:$B,AB$4))</f>
        <v>12467055</v>
      </c>
      <c r="AC32" s="22">
        <f>IF(EDATE($B32,AC$4)&gt;end_date,"",SUMIFS(Data!$D:$D,Data!$A:$A,$B32,Data!$B:$B,AC$4))</f>
        <v>12543665</v>
      </c>
      <c r="AD32" s="22" t="str">
        <f>IF(EDATE($B32,AD$4)&gt;end_date,"",SUMIFS(Data!$D:$D,Data!$A:$A,$B32,Data!$B:$B,AD$4))</f>
        <v/>
      </c>
      <c r="AE32" s="22" t="str">
        <f>IF(EDATE($B32,AE$4)&gt;end_date,"",SUMIFS(Data!$D:$D,Data!$A:$A,$B32,Data!$B:$B,AE$4))</f>
        <v/>
      </c>
      <c r="AF32" s="22" t="str">
        <f>IF(EDATE($B32,AF$4)&gt;end_date,"",SUMIFS(Data!$D:$D,Data!$A:$A,$B32,Data!$B:$B,AF$4))</f>
        <v/>
      </c>
      <c r="AG32" s="22" t="str">
        <f>IF(EDATE($B32,AG$4)&gt;end_date,"",SUMIFS(Data!$D:$D,Data!$A:$A,$B32,Data!$B:$B,AG$4))</f>
        <v/>
      </c>
      <c r="AH32" s="22" t="str">
        <f>IF(EDATE($B32,AH$4)&gt;end_date,"",SUMIFS(Data!$D:$D,Data!$A:$A,$B32,Data!$B:$B,AH$4))</f>
        <v/>
      </c>
      <c r="AI32" s="22" t="str">
        <f>IF(EDATE($B32,AI$4)&gt;end_date,"",SUMIFS(Data!$D:$D,Data!$A:$A,$B32,Data!$B:$B,AI$4))</f>
        <v/>
      </c>
      <c r="AJ32" s="22" t="str">
        <f>IF(EDATE($B32,AJ$4)&gt;end_date,"",SUMIFS(Data!$D:$D,Data!$A:$A,$B32,Data!$B:$B,AJ$4))</f>
        <v/>
      </c>
      <c r="AK32" s="22" t="str">
        <f>IF(EDATE($B32,AK$4)&gt;end_date,"",SUMIFS(Data!$D:$D,Data!$A:$A,$B32,Data!$B:$B,AK$4))</f>
        <v/>
      </c>
      <c r="AL32" s="22" t="str">
        <f>IF(EDATE($B32,AL$4)&gt;end_date,"",SUMIFS(Data!$D:$D,Data!$A:$A,$B32,Data!$B:$B,AL$4))</f>
        <v/>
      </c>
      <c r="AM32" s="22" t="str">
        <f>IF(EDATE($B32,AM$4)&gt;end_date,"",SUMIFS(Data!$D:$D,Data!$A:$A,$B32,Data!$B:$B,AM$4))</f>
        <v/>
      </c>
      <c r="AN32" s="22" t="str">
        <f>IF(EDATE($B32,AN$4)&gt;end_date,"",SUMIFS(Data!$D:$D,Data!$A:$A,$B32,Data!$B:$B,AN$4))</f>
        <v/>
      </c>
      <c r="AO32" s="22" t="str">
        <f>IF(EDATE($B32,AO$4)&gt;end_date,"",SUMIFS(Data!$D:$D,Data!$A:$A,$B32,Data!$B:$B,AO$4))</f>
        <v/>
      </c>
      <c r="AP32" s="22" t="str">
        <f>IF(EDATE($B32,AP$4)&gt;end_date,"",SUMIFS(Data!$D:$D,Data!$A:$A,$B32,Data!$B:$B,AP$4))</f>
        <v/>
      </c>
      <c r="AQ32" s="22" t="str">
        <f>IF(EDATE($B32,AQ$4)&gt;end_date,"",SUMIFS(Data!$D:$D,Data!$A:$A,$B32,Data!$B:$B,AQ$4))</f>
        <v/>
      </c>
      <c r="AR32" s="22" t="str">
        <f>IF(EDATE($B32,AR$4)&gt;end_date,"",SUMIFS(Data!$D:$D,Data!$A:$A,$B32,Data!$B:$B,AR$4))</f>
        <v/>
      </c>
      <c r="AS32" s="22" t="str">
        <f>IF(EDATE($B32,AS$4)&gt;end_date,"",SUMIFS(Data!$D:$D,Data!$A:$A,$B32,Data!$B:$B,AS$4))</f>
        <v/>
      </c>
      <c r="AT32" s="22" t="str">
        <f>IF(EDATE($B32,AT$4)&gt;end_date,"",SUMIFS(Data!$D:$D,Data!$A:$A,$B32,Data!$B:$B,AT$4))</f>
        <v/>
      </c>
      <c r="AU32" s="22" t="str">
        <f>IF(EDATE($B32,AU$4)&gt;end_date,"",SUMIFS(Data!$D:$D,Data!$A:$A,$B32,Data!$B:$B,AU$4))</f>
        <v/>
      </c>
      <c r="AV32" s="22" t="str">
        <f>IF(EDATE($B32,AV$4)&gt;end_date,"",SUMIFS(Data!$D:$D,Data!$A:$A,$B32,Data!$B:$B,AV$4))</f>
        <v/>
      </c>
      <c r="AW32" s="22" t="str">
        <f>IF(EDATE($B32,AW$4)&gt;end_date,"",SUMIFS(Data!$D:$D,Data!$A:$A,$B32,Data!$B:$B,AW$4))</f>
        <v/>
      </c>
      <c r="AX32" s="22" t="str">
        <f>IF(EDATE($B32,AX$4)&gt;end_date,"",SUMIFS(Data!$D:$D,Data!$A:$A,$B32,Data!$B:$B,AX$4))</f>
        <v/>
      </c>
      <c r="AY32" s="22" t="str">
        <f>IF(EDATE($B32,AY$4)&gt;end_date,"",SUMIFS(Data!$D:$D,Data!$A:$A,$B32,Data!$B:$B,AY$4))</f>
        <v/>
      </c>
      <c r="AZ32" s="22" t="str">
        <f>IF(EDATE($B32,AZ$4)&gt;end_date,"",SUMIFS(Data!$D:$D,Data!$A:$A,$B32,Data!$B:$B,AZ$4))</f>
        <v/>
      </c>
      <c r="BA32" s="22" t="str">
        <f>IF(EDATE($B32,BA$4)&gt;end_date,"",SUMIFS(Data!$D:$D,Data!$A:$A,$B32,Data!$B:$B,BA$4))</f>
        <v/>
      </c>
      <c r="BB32" s="22" t="str">
        <f>IF(EDATE($B32,BB$4)&gt;end_date,"",SUMIFS(Data!$D:$D,Data!$A:$A,$B32,Data!$B:$B,BB$4))</f>
        <v/>
      </c>
      <c r="BC32" s="22" t="str">
        <f>IF(EDATE($B32,BC$4)&gt;end_date,"",SUMIFS(Data!$D:$D,Data!$A:$A,$B32,Data!$B:$B,BC$4))</f>
        <v/>
      </c>
      <c r="BD32" s="23" t="str">
        <f>IF(EDATE($B32,BD$4)&gt;end_date,"",SUMIFS(Data!$D:$D,Data!$A:$A,$B32,Data!$B:$B,BD$4))</f>
        <v/>
      </c>
      <c r="BE32" s="16"/>
      <c r="BF32" s="16"/>
      <c r="BG32" s="16"/>
      <c r="BH32" s="16"/>
      <c r="BI32" s="16"/>
      <c r="BJ32" s="16"/>
      <c r="BK32" s="16"/>
      <c r="BL32" s="16"/>
      <c r="BM32" s="16"/>
      <c r="BN32" s="16"/>
      <c r="BO32" s="16"/>
      <c r="BP32" s="16"/>
    </row>
    <row r="33" spans="2:68" x14ac:dyDescent="0.25">
      <c r="B33" s="31">
        <f t="shared" si="1"/>
        <v>43040</v>
      </c>
      <c r="C33" s="22">
        <f>IF(EDATE($B33,C$4)&gt;end_date,"",SUMIFS(Data!$D:$D,Data!$A:$A,$B33,Data!$B:$B,C$4))</f>
        <v>1051130.4779724288</v>
      </c>
      <c r="D33" s="22">
        <f>IF(EDATE($B33,D$4)&gt;end_date,"",SUMIFS(Data!$D:$D,Data!$A:$A,$B33,Data!$B:$B,D$4))</f>
        <v>2197160</v>
      </c>
      <c r="E33" s="22">
        <f>IF(EDATE($B33,E$4)&gt;end_date,"",SUMIFS(Data!$D:$D,Data!$A:$A,$B33,Data!$B:$B,E$4))</f>
        <v>3123600</v>
      </c>
      <c r="F33" s="22">
        <f>IF(EDATE($B33,F$4)&gt;end_date,"",SUMIFS(Data!$D:$D,Data!$A:$A,$B33,Data!$B:$B,F$4))</f>
        <v>3820520</v>
      </c>
      <c r="G33" s="22">
        <f>IF(EDATE($B33,G$4)&gt;end_date,"",SUMIFS(Data!$D:$D,Data!$A:$A,$B33,Data!$B:$B,G$4))</f>
        <v>4539480</v>
      </c>
      <c r="H33" s="22">
        <f>IF(EDATE($B33,H$4)&gt;end_date,"",SUMIFS(Data!$D:$D,Data!$A:$A,$B33,Data!$B:$B,H$4))</f>
        <v>5143680</v>
      </c>
      <c r="I33" s="22">
        <f>IF(EDATE($B33,I$4)&gt;end_date,"",SUMIFS(Data!$D:$D,Data!$A:$A,$B33,Data!$B:$B,I$4))</f>
        <v>5702280</v>
      </c>
      <c r="J33" s="22">
        <f>IF(EDATE($B33,J$4)&gt;end_date,"",SUMIFS(Data!$D:$D,Data!$A:$A,$B33,Data!$B:$B,J$4))</f>
        <v>6456272.0782361049</v>
      </c>
      <c r="K33" s="22">
        <f>IF(EDATE($B33,K$4)&gt;end_date,"",SUMIFS(Data!$D:$D,Data!$A:$A,$B33,Data!$B:$B,K$4))</f>
        <v>6993080</v>
      </c>
      <c r="L33" s="22">
        <f>IF(EDATE($B33,L$4)&gt;end_date,"",SUMIFS(Data!$D:$D,Data!$A:$A,$B33,Data!$B:$B,L$4))</f>
        <v>7453650</v>
      </c>
      <c r="M33" s="22">
        <f>IF(EDATE($B33,M$4)&gt;end_date,"",SUMIFS(Data!$D:$D,Data!$A:$A,$B33,Data!$B:$B,M$4))</f>
        <v>8019501.027261205</v>
      </c>
      <c r="N33" s="22">
        <f>IF(EDATE($B33,N$4)&gt;end_date,"",SUMIFS(Data!$D:$D,Data!$A:$A,$B33,Data!$B:$B,N$4))</f>
        <v>8368472.0000000009</v>
      </c>
      <c r="O33" s="22">
        <f>IF(EDATE($B33,O$4)&gt;end_date,"",SUMIFS(Data!$D:$D,Data!$A:$A,$B33,Data!$B:$B,O$4))</f>
        <v>8706645</v>
      </c>
      <c r="P33" s="22">
        <f>IF(EDATE($B33,P$4)&gt;end_date,"",SUMIFS(Data!$D:$D,Data!$A:$A,$B33,Data!$B:$B,P$4))</f>
        <v>8957665</v>
      </c>
      <c r="Q33" s="22">
        <f>IF(EDATE($B33,Q$4)&gt;end_date,"",SUMIFS(Data!$D:$D,Data!$A:$A,$B33,Data!$B:$B,Q$4))</f>
        <v>9190755</v>
      </c>
      <c r="R33" s="22">
        <f>IF(EDATE($B33,R$4)&gt;end_date,"",SUMIFS(Data!$D:$D,Data!$A:$A,$B33,Data!$B:$B,R$4))</f>
        <v>9393690</v>
      </c>
      <c r="S33" s="22">
        <f>IF(EDATE($B33,S$4)&gt;end_date,"",SUMIFS(Data!$D:$D,Data!$A:$A,$B33,Data!$B:$B,S$4))</f>
        <v>9612110</v>
      </c>
      <c r="T33" s="22">
        <f>IF(EDATE($B33,T$4)&gt;end_date,"",SUMIFS(Data!$D:$D,Data!$A:$A,$B33,Data!$B:$B,T$4))</f>
        <v>9793040</v>
      </c>
      <c r="U33" s="22">
        <f>IF(EDATE($B33,U$4)&gt;end_date,"",SUMIFS(Data!$D:$D,Data!$A:$A,$B33,Data!$B:$B,U$4))</f>
        <v>9970710</v>
      </c>
      <c r="V33" s="22">
        <f>IF(EDATE($B33,V$4)&gt;end_date,"",SUMIFS(Data!$D:$D,Data!$A:$A,$B33,Data!$B:$B,V$4))</f>
        <v>10134525</v>
      </c>
      <c r="W33" s="22">
        <f>IF(EDATE($B33,W$4)&gt;end_date,"",SUMIFS(Data!$D:$D,Data!$A:$A,$B33,Data!$B:$B,W$4))</f>
        <v>10300785</v>
      </c>
      <c r="X33" s="22">
        <f>IF(EDATE($B33,X$4)&gt;end_date,"",SUMIFS(Data!$D:$D,Data!$A:$A,$B33,Data!$B:$B,X$4))</f>
        <v>10433630</v>
      </c>
      <c r="Y33" s="22">
        <f>IF(EDATE($B33,Y$4)&gt;end_date,"",SUMIFS(Data!$D:$D,Data!$A:$A,$B33,Data!$B:$B,Y$4))</f>
        <v>10546100</v>
      </c>
      <c r="Z33" s="22">
        <f>IF(EDATE($B33,Z$4)&gt;end_date,"",SUMIFS(Data!$D:$D,Data!$A:$A,$B33,Data!$B:$B,Z$4))</f>
        <v>10656125</v>
      </c>
      <c r="AA33" s="22">
        <f>IF(EDATE($B33,AA$4)&gt;end_date,"",SUMIFS(Data!$D:$D,Data!$A:$A,$B33,Data!$B:$B,AA$4))</f>
        <v>10744145</v>
      </c>
      <c r="AB33" s="22">
        <f>IF(EDATE($B33,AB$4)&gt;end_date,"",SUMIFS(Data!$D:$D,Data!$A:$A,$B33,Data!$B:$B,AB$4))</f>
        <v>10817495</v>
      </c>
      <c r="AC33" s="22" t="str">
        <f>IF(EDATE($B33,AC$4)&gt;end_date,"",SUMIFS(Data!$D:$D,Data!$A:$A,$B33,Data!$B:$B,AC$4))</f>
        <v/>
      </c>
      <c r="AD33" s="22" t="str">
        <f>IF(EDATE($B33,AD$4)&gt;end_date,"",SUMIFS(Data!$D:$D,Data!$A:$A,$B33,Data!$B:$B,AD$4))</f>
        <v/>
      </c>
      <c r="AE33" s="22" t="str">
        <f>IF(EDATE($B33,AE$4)&gt;end_date,"",SUMIFS(Data!$D:$D,Data!$A:$A,$B33,Data!$B:$B,AE$4))</f>
        <v/>
      </c>
      <c r="AF33" s="22" t="str">
        <f>IF(EDATE($B33,AF$4)&gt;end_date,"",SUMIFS(Data!$D:$D,Data!$A:$A,$B33,Data!$B:$B,AF$4))</f>
        <v/>
      </c>
      <c r="AG33" s="22" t="str">
        <f>IF(EDATE($B33,AG$4)&gt;end_date,"",SUMIFS(Data!$D:$D,Data!$A:$A,$B33,Data!$B:$B,AG$4))</f>
        <v/>
      </c>
      <c r="AH33" s="22" t="str">
        <f>IF(EDATE($B33,AH$4)&gt;end_date,"",SUMIFS(Data!$D:$D,Data!$A:$A,$B33,Data!$B:$B,AH$4))</f>
        <v/>
      </c>
      <c r="AI33" s="22" t="str">
        <f>IF(EDATE($B33,AI$4)&gt;end_date,"",SUMIFS(Data!$D:$D,Data!$A:$A,$B33,Data!$B:$B,AI$4))</f>
        <v/>
      </c>
      <c r="AJ33" s="22" t="str">
        <f>IF(EDATE($B33,AJ$4)&gt;end_date,"",SUMIFS(Data!$D:$D,Data!$A:$A,$B33,Data!$B:$B,AJ$4))</f>
        <v/>
      </c>
      <c r="AK33" s="22" t="str">
        <f>IF(EDATE($B33,AK$4)&gt;end_date,"",SUMIFS(Data!$D:$D,Data!$A:$A,$B33,Data!$B:$B,AK$4))</f>
        <v/>
      </c>
      <c r="AL33" s="22" t="str">
        <f>IF(EDATE($B33,AL$4)&gt;end_date,"",SUMIFS(Data!$D:$D,Data!$A:$A,$B33,Data!$B:$B,AL$4))</f>
        <v/>
      </c>
      <c r="AM33" s="22" t="str">
        <f>IF(EDATE($B33,AM$4)&gt;end_date,"",SUMIFS(Data!$D:$D,Data!$A:$A,$B33,Data!$B:$B,AM$4))</f>
        <v/>
      </c>
      <c r="AN33" s="22" t="str">
        <f>IF(EDATE($B33,AN$4)&gt;end_date,"",SUMIFS(Data!$D:$D,Data!$A:$A,$B33,Data!$B:$B,AN$4))</f>
        <v/>
      </c>
      <c r="AO33" s="22" t="str">
        <f>IF(EDATE($B33,AO$4)&gt;end_date,"",SUMIFS(Data!$D:$D,Data!$A:$A,$B33,Data!$B:$B,AO$4))</f>
        <v/>
      </c>
      <c r="AP33" s="22" t="str">
        <f>IF(EDATE($B33,AP$4)&gt;end_date,"",SUMIFS(Data!$D:$D,Data!$A:$A,$B33,Data!$B:$B,AP$4))</f>
        <v/>
      </c>
      <c r="AQ33" s="22" t="str">
        <f>IF(EDATE($B33,AQ$4)&gt;end_date,"",SUMIFS(Data!$D:$D,Data!$A:$A,$B33,Data!$B:$B,AQ$4))</f>
        <v/>
      </c>
      <c r="AR33" s="22" t="str">
        <f>IF(EDATE($B33,AR$4)&gt;end_date,"",SUMIFS(Data!$D:$D,Data!$A:$A,$B33,Data!$B:$B,AR$4))</f>
        <v/>
      </c>
      <c r="AS33" s="22" t="str">
        <f>IF(EDATE($B33,AS$4)&gt;end_date,"",SUMIFS(Data!$D:$D,Data!$A:$A,$B33,Data!$B:$B,AS$4))</f>
        <v/>
      </c>
      <c r="AT33" s="22" t="str">
        <f>IF(EDATE($B33,AT$4)&gt;end_date,"",SUMIFS(Data!$D:$D,Data!$A:$A,$B33,Data!$B:$B,AT$4))</f>
        <v/>
      </c>
      <c r="AU33" s="22" t="str">
        <f>IF(EDATE($B33,AU$4)&gt;end_date,"",SUMIFS(Data!$D:$D,Data!$A:$A,$B33,Data!$B:$B,AU$4))</f>
        <v/>
      </c>
      <c r="AV33" s="22" t="str">
        <f>IF(EDATE($B33,AV$4)&gt;end_date,"",SUMIFS(Data!$D:$D,Data!$A:$A,$B33,Data!$B:$B,AV$4))</f>
        <v/>
      </c>
      <c r="AW33" s="22" t="str">
        <f>IF(EDATE($B33,AW$4)&gt;end_date,"",SUMIFS(Data!$D:$D,Data!$A:$A,$B33,Data!$B:$B,AW$4))</f>
        <v/>
      </c>
      <c r="AX33" s="22" t="str">
        <f>IF(EDATE($B33,AX$4)&gt;end_date,"",SUMIFS(Data!$D:$D,Data!$A:$A,$B33,Data!$B:$B,AX$4))</f>
        <v/>
      </c>
      <c r="AY33" s="22" t="str">
        <f>IF(EDATE($B33,AY$4)&gt;end_date,"",SUMIFS(Data!$D:$D,Data!$A:$A,$B33,Data!$B:$B,AY$4))</f>
        <v/>
      </c>
      <c r="AZ33" s="22" t="str">
        <f>IF(EDATE($B33,AZ$4)&gt;end_date,"",SUMIFS(Data!$D:$D,Data!$A:$A,$B33,Data!$B:$B,AZ$4))</f>
        <v/>
      </c>
      <c r="BA33" s="22" t="str">
        <f>IF(EDATE($B33,BA$4)&gt;end_date,"",SUMIFS(Data!$D:$D,Data!$A:$A,$B33,Data!$B:$B,BA$4))</f>
        <v/>
      </c>
      <c r="BB33" s="22" t="str">
        <f>IF(EDATE($B33,BB$4)&gt;end_date,"",SUMIFS(Data!$D:$D,Data!$A:$A,$B33,Data!$B:$B,BB$4))</f>
        <v/>
      </c>
      <c r="BC33" s="22" t="str">
        <f>IF(EDATE($B33,BC$4)&gt;end_date,"",SUMIFS(Data!$D:$D,Data!$A:$A,$B33,Data!$B:$B,BC$4))</f>
        <v/>
      </c>
      <c r="BD33" s="23" t="str">
        <f>IF(EDATE($B33,BD$4)&gt;end_date,"",SUMIFS(Data!$D:$D,Data!$A:$A,$B33,Data!$B:$B,BD$4))</f>
        <v/>
      </c>
      <c r="BE33" s="16"/>
      <c r="BF33" s="16"/>
      <c r="BG33" s="16"/>
      <c r="BH33" s="16"/>
      <c r="BI33" s="16"/>
      <c r="BJ33" s="16"/>
      <c r="BK33" s="16"/>
      <c r="BL33" s="16"/>
      <c r="BM33" s="16"/>
      <c r="BN33" s="16"/>
      <c r="BO33" s="16"/>
      <c r="BP33" s="16"/>
    </row>
    <row r="34" spans="2:68" x14ac:dyDescent="0.25">
      <c r="B34" s="31">
        <f t="shared" si="1"/>
        <v>43070</v>
      </c>
      <c r="C34" s="22">
        <f>IF(EDATE($B34,C$4)&gt;end_date,"",SUMIFS(Data!$D:$D,Data!$A:$A,$B34,Data!$B:$B,C$4))</f>
        <v>1012320</v>
      </c>
      <c r="D34" s="22">
        <f>IF(EDATE($B34,D$4)&gt;end_date,"",SUMIFS(Data!$D:$D,Data!$A:$A,$B34,Data!$B:$B,D$4))</f>
        <v>2276200</v>
      </c>
      <c r="E34" s="22">
        <f>IF(EDATE($B34,E$4)&gt;end_date,"",SUMIFS(Data!$D:$D,Data!$A:$A,$B34,Data!$B:$B,E$4))</f>
        <v>3080280</v>
      </c>
      <c r="F34" s="22">
        <f>IF(EDATE($B34,F$4)&gt;end_date,"",SUMIFS(Data!$D:$D,Data!$A:$A,$B34,Data!$B:$B,F$4))</f>
        <v>3869920</v>
      </c>
      <c r="G34" s="22">
        <f>IF(EDATE($B34,G$4)&gt;end_date,"",SUMIFS(Data!$D:$D,Data!$A:$A,$B34,Data!$B:$B,G$4))</f>
        <v>4496920</v>
      </c>
      <c r="H34" s="22">
        <f>IF(EDATE($B34,H$4)&gt;end_date,"",SUMIFS(Data!$D:$D,Data!$A:$A,$B34,Data!$B:$B,H$4))</f>
        <v>5085160</v>
      </c>
      <c r="I34" s="22">
        <f>IF(EDATE($B34,I$4)&gt;end_date,"",SUMIFS(Data!$D:$D,Data!$A:$A,$B34,Data!$B:$B,I$4))</f>
        <v>5841313.9367018314</v>
      </c>
      <c r="J34" s="22">
        <f>IF(EDATE($B34,J$4)&gt;end_date,"",SUMIFS(Data!$D:$D,Data!$A:$A,$B34,Data!$B:$B,J$4))</f>
        <v>6398210</v>
      </c>
      <c r="K34" s="22">
        <f>IF(EDATE($B34,K$4)&gt;end_date,"",SUMIFS(Data!$D:$D,Data!$A:$A,$B34,Data!$B:$B,K$4))</f>
        <v>6867470</v>
      </c>
      <c r="L34" s="22">
        <f>IF(EDATE($B34,L$4)&gt;end_date,"",SUMIFS(Data!$D:$D,Data!$A:$A,$B34,Data!$B:$B,L$4))</f>
        <v>7408360.0219451757</v>
      </c>
      <c r="M34" s="22">
        <f>IF(EDATE($B34,M$4)&gt;end_date,"",SUMIFS(Data!$D:$D,Data!$A:$A,$B34,Data!$B:$B,M$4))</f>
        <v>7748104.0000000009</v>
      </c>
      <c r="N34" s="22">
        <f>IF(EDATE($B34,N$4)&gt;end_date,"",SUMIFS(Data!$D:$D,Data!$A:$A,$B34,Data!$B:$B,N$4))</f>
        <v>8092134.9999999991</v>
      </c>
      <c r="O34" s="22">
        <f>IF(EDATE($B34,O$4)&gt;end_date,"",SUMIFS(Data!$D:$D,Data!$A:$A,$B34,Data!$B:$B,O$4))</f>
        <v>8391240</v>
      </c>
      <c r="P34" s="22">
        <f>IF(EDATE($B34,P$4)&gt;end_date,"",SUMIFS(Data!$D:$D,Data!$A:$A,$B34,Data!$B:$B,P$4))</f>
        <v>8629220</v>
      </c>
      <c r="Q34" s="22">
        <f>IF(EDATE($B34,Q$4)&gt;end_date,"",SUMIFS(Data!$D:$D,Data!$A:$A,$B34,Data!$B:$B,Q$4))</f>
        <v>8832155</v>
      </c>
      <c r="R34" s="22">
        <f>IF(EDATE($B34,R$4)&gt;end_date,"",SUMIFS(Data!$D:$D,Data!$A:$A,$B34,Data!$B:$B,R$4))</f>
        <v>9058725</v>
      </c>
      <c r="S34" s="22">
        <f>IF(EDATE($B34,S$4)&gt;end_date,"",SUMIFS(Data!$D:$D,Data!$A:$A,$B34,Data!$B:$B,S$4))</f>
        <v>9240470</v>
      </c>
      <c r="T34" s="22">
        <f>IF(EDATE($B34,T$4)&gt;end_date,"",SUMIFS(Data!$D:$D,Data!$A:$A,$B34,Data!$B:$B,T$4))</f>
        <v>9420585</v>
      </c>
      <c r="U34" s="22">
        <f>IF(EDATE($B34,U$4)&gt;end_date,"",SUMIFS(Data!$D:$D,Data!$A:$A,$B34,Data!$B:$B,U$4))</f>
        <v>9602330</v>
      </c>
      <c r="V34" s="22">
        <f>IF(EDATE($B34,V$4)&gt;end_date,"",SUMIFS(Data!$D:$D,Data!$A:$A,$B34,Data!$B:$B,V$4))</f>
        <v>9776740</v>
      </c>
      <c r="W34" s="22">
        <f>IF(EDATE($B34,W$4)&gt;end_date,"",SUMIFS(Data!$D:$D,Data!$A:$A,$B34,Data!$B:$B,W$4))</f>
        <v>9916105</v>
      </c>
      <c r="X34" s="22">
        <f>IF(EDATE($B34,X$4)&gt;end_date,"",SUMIFS(Data!$D:$D,Data!$A:$A,$B34,Data!$B:$B,X$4))</f>
        <v>10033465</v>
      </c>
      <c r="Y34" s="22">
        <f>IF(EDATE($B34,Y$4)&gt;end_date,"",SUMIFS(Data!$D:$D,Data!$A:$A,$B34,Data!$B:$B,Y$4))</f>
        <v>10150010</v>
      </c>
      <c r="Z34" s="22">
        <f>IF(EDATE($B34,Z$4)&gt;end_date,"",SUMIFS(Data!$D:$D,Data!$A:$A,$B34,Data!$B:$B,Z$4))</f>
        <v>10249440</v>
      </c>
      <c r="AA34" s="22">
        <f>IF(EDATE($B34,AA$4)&gt;end_date,"",SUMIFS(Data!$D:$D,Data!$A:$A,$B34,Data!$B:$B,AA$4))</f>
        <v>10343165</v>
      </c>
      <c r="AB34" s="22" t="str">
        <f>IF(EDATE($B34,AB$4)&gt;end_date,"",SUMIFS(Data!$D:$D,Data!$A:$A,$B34,Data!$B:$B,AB$4))</f>
        <v/>
      </c>
      <c r="AC34" s="22" t="str">
        <f>IF(EDATE($B34,AC$4)&gt;end_date,"",SUMIFS(Data!$D:$D,Data!$A:$A,$B34,Data!$B:$B,AC$4))</f>
        <v/>
      </c>
      <c r="AD34" s="22" t="str">
        <f>IF(EDATE($B34,AD$4)&gt;end_date,"",SUMIFS(Data!$D:$D,Data!$A:$A,$B34,Data!$B:$B,AD$4))</f>
        <v/>
      </c>
      <c r="AE34" s="22" t="str">
        <f>IF(EDATE($B34,AE$4)&gt;end_date,"",SUMIFS(Data!$D:$D,Data!$A:$A,$B34,Data!$B:$B,AE$4))</f>
        <v/>
      </c>
      <c r="AF34" s="22" t="str">
        <f>IF(EDATE($B34,AF$4)&gt;end_date,"",SUMIFS(Data!$D:$D,Data!$A:$A,$B34,Data!$B:$B,AF$4))</f>
        <v/>
      </c>
      <c r="AG34" s="22" t="str">
        <f>IF(EDATE($B34,AG$4)&gt;end_date,"",SUMIFS(Data!$D:$D,Data!$A:$A,$B34,Data!$B:$B,AG$4))</f>
        <v/>
      </c>
      <c r="AH34" s="22" t="str">
        <f>IF(EDATE($B34,AH$4)&gt;end_date,"",SUMIFS(Data!$D:$D,Data!$A:$A,$B34,Data!$B:$B,AH$4))</f>
        <v/>
      </c>
      <c r="AI34" s="22" t="str">
        <f>IF(EDATE($B34,AI$4)&gt;end_date,"",SUMIFS(Data!$D:$D,Data!$A:$A,$B34,Data!$B:$B,AI$4))</f>
        <v/>
      </c>
      <c r="AJ34" s="22" t="str">
        <f>IF(EDATE($B34,AJ$4)&gt;end_date,"",SUMIFS(Data!$D:$D,Data!$A:$A,$B34,Data!$B:$B,AJ$4))</f>
        <v/>
      </c>
      <c r="AK34" s="22" t="str">
        <f>IF(EDATE($B34,AK$4)&gt;end_date,"",SUMIFS(Data!$D:$D,Data!$A:$A,$B34,Data!$B:$B,AK$4))</f>
        <v/>
      </c>
      <c r="AL34" s="22" t="str">
        <f>IF(EDATE($B34,AL$4)&gt;end_date,"",SUMIFS(Data!$D:$D,Data!$A:$A,$B34,Data!$B:$B,AL$4))</f>
        <v/>
      </c>
      <c r="AM34" s="22" t="str">
        <f>IF(EDATE($B34,AM$4)&gt;end_date,"",SUMIFS(Data!$D:$D,Data!$A:$A,$B34,Data!$B:$B,AM$4))</f>
        <v/>
      </c>
      <c r="AN34" s="22" t="str">
        <f>IF(EDATE($B34,AN$4)&gt;end_date,"",SUMIFS(Data!$D:$D,Data!$A:$A,$B34,Data!$B:$B,AN$4))</f>
        <v/>
      </c>
      <c r="AO34" s="22" t="str">
        <f>IF(EDATE($B34,AO$4)&gt;end_date,"",SUMIFS(Data!$D:$D,Data!$A:$A,$B34,Data!$B:$B,AO$4))</f>
        <v/>
      </c>
      <c r="AP34" s="22" t="str">
        <f>IF(EDATE($B34,AP$4)&gt;end_date,"",SUMIFS(Data!$D:$D,Data!$A:$A,$B34,Data!$B:$B,AP$4))</f>
        <v/>
      </c>
      <c r="AQ34" s="22" t="str">
        <f>IF(EDATE($B34,AQ$4)&gt;end_date,"",SUMIFS(Data!$D:$D,Data!$A:$A,$B34,Data!$B:$B,AQ$4))</f>
        <v/>
      </c>
      <c r="AR34" s="22" t="str">
        <f>IF(EDATE($B34,AR$4)&gt;end_date,"",SUMIFS(Data!$D:$D,Data!$A:$A,$B34,Data!$B:$B,AR$4))</f>
        <v/>
      </c>
      <c r="AS34" s="22" t="str">
        <f>IF(EDATE($B34,AS$4)&gt;end_date,"",SUMIFS(Data!$D:$D,Data!$A:$A,$B34,Data!$B:$B,AS$4))</f>
        <v/>
      </c>
      <c r="AT34" s="22" t="str">
        <f>IF(EDATE($B34,AT$4)&gt;end_date,"",SUMIFS(Data!$D:$D,Data!$A:$A,$B34,Data!$B:$B,AT$4))</f>
        <v/>
      </c>
      <c r="AU34" s="22" t="str">
        <f>IF(EDATE($B34,AU$4)&gt;end_date,"",SUMIFS(Data!$D:$D,Data!$A:$A,$B34,Data!$B:$B,AU$4))</f>
        <v/>
      </c>
      <c r="AV34" s="22" t="str">
        <f>IF(EDATE($B34,AV$4)&gt;end_date,"",SUMIFS(Data!$D:$D,Data!$A:$A,$B34,Data!$B:$B,AV$4))</f>
        <v/>
      </c>
      <c r="AW34" s="22" t="str">
        <f>IF(EDATE($B34,AW$4)&gt;end_date,"",SUMIFS(Data!$D:$D,Data!$A:$A,$B34,Data!$B:$B,AW$4))</f>
        <v/>
      </c>
      <c r="AX34" s="22" t="str">
        <f>IF(EDATE($B34,AX$4)&gt;end_date,"",SUMIFS(Data!$D:$D,Data!$A:$A,$B34,Data!$B:$B,AX$4))</f>
        <v/>
      </c>
      <c r="AY34" s="22" t="str">
        <f>IF(EDATE($B34,AY$4)&gt;end_date,"",SUMIFS(Data!$D:$D,Data!$A:$A,$B34,Data!$B:$B,AY$4))</f>
        <v/>
      </c>
      <c r="AZ34" s="22" t="str">
        <f>IF(EDATE($B34,AZ$4)&gt;end_date,"",SUMIFS(Data!$D:$D,Data!$A:$A,$B34,Data!$B:$B,AZ$4))</f>
        <v/>
      </c>
      <c r="BA34" s="22" t="str">
        <f>IF(EDATE($B34,BA$4)&gt;end_date,"",SUMIFS(Data!$D:$D,Data!$A:$A,$B34,Data!$B:$B,BA$4))</f>
        <v/>
      </c>
      <c r="BB34" s="22" t="str">
        <f>IF(EDATE($B34,BB$4)&gt;end_date,"",SUMIFS(Data!$D:$D,Data!$A:$A,$B34,Data!$B:$B,BB$4))</f>
        <v/>
      </c>
      <c r="BC34" s="22" t="str">
        <f>IF(EDATE($B34,BC$4)&gt;end_date,"",SUMIFS(Data!$D:$D,Data!$A:$A,$B34,Data!$B:$B,BC$4))</f>
        <v/>
      </c>
      <c r="BD34" s="23" t="str">
        <f>IF(EDATE($B34,BD$4)&gt;end_date,"",SUMIFS(Data!$D:$D,Data!$A:$A,$B34,Data!$B:$B,BD$4))</f>
        <v/>
      </c>
      <c r="BE34" s="16"/>
      <c r="BF34" s="16"/>
      <c r="BG34" s="16"/>
      <c r="BH34" s="16"/>
      <c r="BI34" s="16"/>
      <c r="BJ34" s="16"/>
      <c r="BK34" s="16"/>
      <c r="BL34" s="16"/>
      <c r="BM34" s="16"/>
      <c r="BN34" s="16"/>
      <c r="BO34" s="16"/>
      <c r="BP34" s="16"/>
    </row>
    <row r="35" spans="2:68" x14ac:dyDescent="0.25">
      <c r="B35" s="31">
        <f t="shared" si="1"/>
        <v>43101</v>
      </c>
      <c r="C35" s="22">
        <f>IF(EDATE($B35,C$4)&gt;end_date,"",SUMIFS(Data!$D:$D,Data!$A:$A,$B35,Data!$B:$B,C$4))</f>
        <v>1033600</v>
      </c>
      <c r="D35" s="22">
        <f>IF(EDATE($B35,D$4)&gt;end_date,"",SUMIFS(Data!$D:$D,Data!$A:$A,$B35,Data!$B:$B,D$4))</f>
        <v>2175120</v>
      </c>
      <c r="E35" s="22">
        <f>IF(EDATE($B35,E$4)&gt;end_date,"",SUMIFS(Data!$D:$D,Data!$A:$A,$B35,Data!$B:$B,E$4))</f>
        <v>3141840</v>
      </c>
      <c r="F35" s="22">
        <f>IF(EDATE($B35,F$4)&gt;end_date,"",SUMIFS(Data!$D:$D,Data!$A:$A,$B35,Data!$B:$B,F$4))</f>
        <v>3873720</v>
      </c>
      <c r="G35" s="22">
        <f>IF(EDATE($B35,G$4)&gt;end_date,"",SUMIFS(Data!$D:$D,Data!$A:$A,$B35,Data!$B:$B,G$4))</f>
        <v>4528080</v>
      </c>
      <c r="H35" s="22">
        <f>IF(EDATE($B35,H$4)&gt;end_date,"",SUMIFS(Data!$D:$D,Data!$A:$A,$B35,Data!$B:$B,H$4))</f>
        <v>5332790.8581254138</v>
      </c>
      <c r="I35" s="22">
        <f>IF(EDATE($B35,I$4)&gt;end_date,"",SUMIFS(Data!$D:$D,Data!$A:$A,$B35,Data!$B:$B,I$4))</f>
        <v>5948700</v>
      </c>
      <c r="J35" s="22">
        <f>IF(EDATE($B35,J$4)&gt;end_date,"",SUMIFS(Data!$D:$D,Data!$A:$A,$B35,Data!$B:$B,J$4))</f>
        <v>6454300</v>
      </c>
      <c r="K35" s="22">
        <f>IF(EDATE($B35,K$4)&gt;end_date,"",SUMIFS(Data!$D:$D,Data!$A:$A,$B35,Data!$B:$B,K$4))</f>
        <v>7026904.1487731514</v>
      </c>
      <c r="L35" s="22">
        <f>IF(EDATE($B35,L$4)&gt;end_date,"",SUMIFS(Data!$D:$D,Data!$A:$A,$B35,Data!$B:$B,L$4))</f>
        <v>7395696.0000000009</v>
      </c>
      <c r="M35" s="22">
        <f>IF(EDATE($B35,M$4)&gt;end_date,"",SUMIFS(Data!$D:$D,Data!$A:$A,$B35,Data!$B:$B,M$4))</f>
        <v>7746574.9999999991</v>
      </c>
      <c r="N35" s="22">
        <f>IF(EDATE($B35,N$4)&gt;end_date,"",SUMIFS(Data!$D:$D,Data!$A:$A,$B35,Data!$B:$B,N$4))</f>
        <v>8067684.9999999991</v>
      </c>
      <c r="O35" s="22">
        <f>IF(EDATE($B35,O$4)&gt;end_date,"",SUMIFS(Data!$D:$D,Data!$A:$A,$B35,Data!$B:$B,O$4))</f>
        <v>8366789.9999999991</v>
      </c>
      <c r="P35" s="22">
        <f>IF(EDATE($B35,P$4)&gt;end_date,"",SUMIFS(Data!$D:$D,Data!$A:$A,$B35,Data!$B:$B,P$4))</f>
        <v>8599065</v>
      </c>
      <c r="Q35" s="22">
        <f>IF(EDATE($B35,Q$4)&gt;end_date,"",SUMIFS(Data!$D:$D,Data!$A:$A,$B35,Data!$B:$B,Q$4))</f>
        <v>8848455</v>
      </c>
      <c r="R35" s="22">
        <f>IF(EDATE($B35,R$4)&gt;end_date,"",SUMIFS(Data!$D:$D,Data!$A:$A,$B35,Data!$B:$B,R$4))</f>
        <v>9047315</v>
      </c>
      <c r="S35" s="22">
        <f>IF(EDATE($B35,S$4)&gt;end_date,"",SUMIFS(Data!$D:$D,Data!$A:$A,$B35,Data!$B:$B,S$4))</f>
        <v>9237210</v>
      </c>
      <c r="T35" s="22">
        <f>IF(EDATE($B35,T$4)&gt;end_date,"",SUMIFS(Data!$D:$D,Data!$A:$A,$B35,Data!$B:$B,T$4))</f>
        <v>9419770</v>
      </c>
      <c r="U35" s="22">
        <f>IF(EDATE($B35,U$4)&gt;end_date,"",SUMIFS(Data!$D:$D,Data!$A:$A,$B35,Data!$B:$B,U$4))</f>
        <v>9600700</v>
      </c>
      <c r="V35" s="22">
        <f>IF(EDATE($B35,V$4)&gt;end_date,"",SUMIFS(Data!$D:$D,Data!$A:$A,$B35,Data!$B:$B,V$4))</f>
        <v>9746585</v>
      </c>
      <c r="W35" s="22">
        <f>IF(EDATE($B35,W$4)&gt;end_date,"",SUMIFS(Data!$D:$D,Data!$A:$A,$B35,Data!$B:$B,W$4))</f>
        <v>9867205</v>
      </c>
      <c r="X35" s="22">
        <f>IF(EDATE($B35,X$4)&gt;end_date,"",SUMIFS(Data!$D:$D,Data!$A:$A,$B35,Data!$B:$B,X$4))</f>
        <v>9980490</v>
      </c>
      <c r="Y35" s="22">
        <f>IF(EDATE($B35,Y$4)&gt;end_date,"",SUMIFS(Data!$D:$D,Data!$A:$A,$B35,Data!$B:$B,Y$4))</f>
        <v>10074215</v>
      </c>
      <c r="Z35" s="22">
        <f>IF(EDATE($B35,Z$4)&gt;end_date,"",SUMIFS(Data!$D:$D,Data!$A:$A,$B35,Data!$B:$B,Z$4))</f>
        <v>10167940</v>
      </c>
      <c r="AA35" s="22" t="str">
        <f>IF(EDATE($B35,AA$4)&gt;end_date,"",SUMIFS(Data!$D:$D,Data!$A:$A,$B35,Data!$B:$B,AA$4))</f>
        <v/>
      </c>
      <c r="AB35" s="22" t="str">
        <f>IF(EDATE($B35,AB$4)&gt;end_date,"",SUMIFS(Data!$D:$D,Data!$A:$A,$B35,Data!$B:$B,AB$4))</f>
        <v/>
      </c>
      <c r="AC35" s="22" t="str">
        <f>IF(EDATE($B35,AC$4)&gt;end_date,"",SUMIFS(Data!$D:$D,Data!$A:$A,$B35,Data!$B:$B,AC$4))</f>
        <v/>
      </c>
      <c r="AD35" s="22" t="str">
        <f>IF(EDATE($B35,AD$4)&gt;end_date,"",SUMIFS(Data!$D:$D,Data!$A:$A,$B35,Data!$B:$B,AD$4))</f>
        <v/>
      </c>
      <c r="AE35" s="22" t="str">
        <f>IF(EDATE($B35,AE$4)&gt;end_date,"",SUMIFS(Data!$D:$D,Data!$A:$A,$B35,Data!$B:$B,AE$4))</f>
        <v/>
      </c>
      <c r="AF35" s="22" t="str">
        <f>IF(EDATE($B35,AF$4)&gt;end_date,"",SUMIFS(Data!$D:$D,Data!$A:$A,$B35,Data!$B:$B,AF$4))</f>
        <v/>
      </c>
      <c r="AG35" s="22" t="str">
        <f>IF(EDATE($B35,AG$4)&gt;end_date,"",SUMIFS(Data!$D:$D,Data!$A:$A,$B35,Data!$B:$B,AG$4))</f>
        <v/>
      </c>
      <c r="AH35" s="22" t="str">
        <f>IF(EDATE($B35,AH$4)&gt;end_date,"",SUMIFS(Data!$D:$D,Data!$A:$A,$B35,Data!$B:$B,AH$4))</f>
        <v/>
      </c>
      <c r="AI35" s="22" t="str">
        <f>IF(EDATE($B35,AI$4)&gt;end_date,"",SUMIFS(Data!$D:$D,Data!$A:$A,$B35,Data!$B:$B,AI$4))</f>
        <v/>
      </c>
      <c r="AJ35" s="22" t="str">
        <f>IF(EDATE($B35,AJ$4)&gt;end_date,"",SUMIFS(Data!$D:$D,Data!$A:$A,$B35,Data!$B:$B,AJ$4))</f>
        <v/>
      </c>
      <c r="AK35" s="22" t="str">
        <f>IF(EDATE($B35,AK$4)&gt;end_date,"",SUMIFS(Data!$D:$D,Data!$A:$A,$B35,Data!$B:$B,AK$4))</f>
        <v/>
      </c>
      <c r="AL35" s="22" t="str">
        <f>IF(EDATE($B35,AL$4)&gt;end_date,"",SUMIFS(Data!$D:$D,Data!$A:$A,$B35,Data!$B:$B,AL$4))</f>
        <v/>
      </c>
      <c r="AM35" s="22" t="str">
        <f>IF(EDATE($B35,AM$4)&gt;end_date,"",SUMIFS(Data!$D:$D,Data!$A:$A,$B35,Data!$B:$B,AM$4))</f>
        <v/>
      </c>
      <c r="AN35" s="22" t="str">
        <f>IF(EDATE($B35,AN$4)&gt;end_date,"",SUMIFS(Data!$D:$D,Data!$A:$A,$B35,Data!$B:$B,AN$4))</f>
        <v/>
      </c>
      <c r="AO35" s="22" t="str">
        <f>IF(EDATE($B35,AO$4)&gt;end_date,"",SUMIFS(Data!$D:$D,Data!$A:$A,$B35,Data!$B:$B,AO$4))</f>
        <v/>
      </c>
      <c r="AP35" s="22" t="str">
        <f>IF(EDATE($B35,AP$4)&gt;end_date,"",SUMIFS(Data!$D:$D,Data!$A:$A,$B35,Data!$B:$B,AP$4))</f>
        <v/>
      </c>
      <c r="AQ35" s="22" t="str">
        <f>IF(EDATE($B35,AQ$4)&gt;end_date,"",SUMIFS(Data!$D:$D,Data!$A:$A,$B35,Data!$B:$B,AQ$4))</f>
        <v/>
      </c>
      <c r="AR35" s="22" t="str">
        <f>IF(EDATE($B35,AR$4)&gt;end_date,"",SUMIFS(Data!$D:$D,Data!$A:$A,$B35,Data!$B:$B,AR$4))</f>
        <v/>
      </c>
      <c r="AS35" s="22" t="str">
        <f>IF(EDATE($B35,AS$4)&gt;end_date,"",SUMIFS(Data!$D:$D,Data!$A:$A,$B35,Data!$B:$B,AS$4))</f>
        <v/>
      </c>
      <c r="AT35" s="22" t="str">
        <f>IF(EDATE($B35,AT$4)&gt;end_date,"",SUMIFS(Data!$D:$D,Data!$A:$A,$B35,Data!$B:$B,AT$4))</f>
        <v/>
      </c>
      <c r="AU35" s="22" t="str">
        <f>IF(EDATE($B35,AU$4)&gt;end_date,"",SUMIFS(Data!$D:$D,Data!$A:$A,$B35,Data!$B:$B,AU$4))</f>
        <v/>
      </c>
      <c r="AV35" s="22" t="str">
        <f>IF(EDATE($B35,AV$4)&gt;end_date,"",SUMIFS(Data!$D:$D,Data!$A:$A,$B35,Data!$B:$B,AV$4))</f>
        <v/>
      </c>
      <c r="AW35" s="22" t="str">
        <f>IF(EDATE($B35,AW$4)&gt;end_date,"",SUMIFS(Data!$D:$D,Data!$A:$A,$B35,Data!$B:$B,AW$4))</f>
        <v/>
      </c>
      <c r="AX35" s="22" t="str">
        <f>IF(EDATE($B35,AX$4)&gt;end_date,"",SUMIFS(Data!$D:$D,Data!$A:$A,$B35,Data!$B:$B,AX$4))</f>
        <v/>
      </c>
      <c r="AY35" s="22" t="str">
        <f>IF(EDATE($B35,AY$4)&gt;end_date,"",SUMIFS(Data!$D:$D,Data!$A:$A,$B35,Data!$B:$B,AY$4))</f>
        <v/>
      </c>
      <c r="AZ35" s="22" t="str">
        <f>IF(EDATE($B35,AZ$4)&gt;end_date,"",SUMIFS(Data!$D:$D,Data!$A:$A,$B35,Data!$B:$B,AZ$4))</f>
        <v/>
      </c>
      <c r="BA35" s="22" t="str">
        <f>IF(EDATE($B35,BA$4)&gt;end_date,"",SUMIFS(Data!$D:$D,Data!$A:$A,$B35,Data!$B:$B,BA$4))</f>
        <v/>
      </c>
      <c r="BB35" s="22" t="str">
        <f>IF(EDATE($B35,BB$4)&gt;end_date,"",SUMIFS(Data!$D:$D,Data!$A:$A,$B35,Data!$B:$B,BB$4))</f>
        <v/>
      </c>
      <c r="BC35" s="22" t="str">
        <f>IF(EDATE($B35,BC$4)&gt;end_date,"",SUMIFS(Data!$D:$D,Data!$A:$A,$B35,Data!$B:$B,BC$4))</f>
        <v/>
      </c>
      <c r="BD35" s="23" t="str">
        <f>IF(EDATE($B35,BD$4)&gt;end_date,"",SUMIFS(Data!$D:$D,Data!$A:$A,$B35,Data!$B:$B,BD$4))</f>
        <v/>
      </c>
      <c r="BE35" s="16"/>
      <c r="BF35" s="16"/>
      <c r="BG35" s="16"/>
      <c r="BH35" s="16"/>
      <c r="BI35" s="16"/>
      <c r="BJ35" s="16"/>
      <c r="BK35" s="16"/>
      <c r="BL35" s="16"/>
      <c r="BM35" s="16"/>
      <c r="BN35" s="16"/>
      <c r="BO35" s="16"/>
      <c r="BP35" s="16"/>
    </row>
    <row r="36" spans="2:68" x14ac:dyDescent="0.25">
      <c r="B36" s="31">
        <f t="shared" si="1"/>
        <v>43132</v>
      </c>
      <c r="C36" s="22">
        <f>IF(EDATE($B36,C$4)&gt;end_date,"",SUMIFS(Data!$D:$D,Data!$A:$A,$B36,Data!$B:$B,C$4))</f>
        <v>1004720</v>
      </c>
      <c r="D36" s="22">
        <f>IF(EDATE($B36,D$4)&gt;end_date,"",SUMIFS(Data!$D:$D,Data!$A:$A,$B36,Data!$B:$B,D$4))</f>
        <v>2295960</v>
      </c>
      <c r="E36" s="22">
        <f>IF(EDATE($B36,E$4)&gt;end_date,"",SUMIFS(Data!$D:$D,Data!$A:$A,$B36,Data!$B:$B,E$4))</f>
        <v>3182120</v>
      </c>
      <c r="F36" s="22">
        <f>IF(EDATE($B36,F$4)&gt;end_date,"",SUMIFS(Data!$D:$D,Data!$A:$A,$B36,Data!$B:$B,F$4))</f>
        <v>3917800</v>
      </c>
      <c r="G36" s="22">
        <f>IF(EDATE($B36,G$4)&gt;end_date,"",SUMIFS(Data!$D:$D,Data!$A:$A,$B36,Data!$B:$B,G$4))</f>
        <v>4745426.9921728065</v>
      </c>
      <c r="H36" s="22">
        <f>IF(EDATE($B36,H$4)&gt;end_date,"",SUMIFS(Data!$D:$D,Data!$A:$A,$B36,Data!$B:$B,H$4))</f>
        <v>5405180</v>
      </c>
      <c r="I36" s="22">
        <f>IF(EDATE($B36,I$4)&gt;end_date,"",SUMIFS(Data!$D:$D,Data!$A:$A,$B36,Data!$B:$B,I$4))</f>
        <v>5945540</v>
      </c>
      <c r="J36" s="22">
        <f>IF(EDATE($B36,J$4)&gt;end_date,"",SUMIFS(Data!$D:$D,Data!$A:$A,$B36,Data!$B:$B,J$4))</f>
        <v>6522895.4312416054</v>
      </c>
      <c r="K36" s="22">
        <f>IF(EDATE($B36,K$4)&gt;end_date,"",SUMIFS(Data!$D:$D,Data!$A:$A,$B36,Data!$B:$B,K$4))</f>
        <v>6901188.0000000009</v>
      </c>
      <c r="L36" s="22">
        <f>IF(EDATE($B36,L$4)&gt;end_date,"",SUMIFS(Data!$D:$D,Data!$A:$A,$B36,Data!$B:$B,L$4))</f>
        <v>7251869.9999999991</v>
      </c>
      <c r="M36" s="22">
        <f>IF(EDATE($B36,M$4)&gt;end_date,"",SUMIFS(Data!$D:$D,Data!$A:$A,$B36,Data!$B:$B,M$4))</f>
        <v>7554234.9999999991</v>
      </c>
      <c r="N36" s="22">
        <f>IF(EDATE($B36,N$4)&gt;end_date,"",SUMIFS(Data!$D:$D,Data!$A:$A,$B36,Data!$B:$B,N$4))</f>
        <v>7868824.9999999991</v>
      </c>
      <c r="O36" s="22">
        <f>IF(EDATE($B36,O$4)&gt;end_date,"",SUMIFS(Data!$D:$D,Data!$A:$A,$B36,Data!$B:$B,O$4))</f>
        <v>8141034.9999999991</v>
      </c>
      <c r="P36" s="22">
        <f>IF(EDATE($B36,P$4)&gt;end_date,"",SUMIFS(Data!$D:$D,Data!$A:$A,$B36,Data!$B:$B,P$4))</f>
        <v>8408355</v>
      </c>
      <c r="Q36" s="22">
        <f>IF(EDATE($B36,Q$4)&gt;end_date,"",SUMIFS(Data!$D:$D,Data!$A:$A,$B36,Data!$B:$B,Q$4))</f>
        <v>8614550</v>
      </c>
      <c r="R36" s="22">
        <f>IF(EDATE($B36,R$4)&gt;end_date,"",SUMIFS(Data!$D:$D,Data!$A:$A,$B36,Data!$B:$B,R$4))</f>
        <v>8813410</v>
      </c>
      <c r="S36" s="22">
        <f>IF(EDATE($B36,S$4)&gt;end_date,"",SUMIFS(Data!$D:$D,Data!$A:$A,$B36,Data!$B:$B,S$4))</f>
        <v>9002490</v>
      </c>
      <c r="T36" s="22">
        <f>IF(EDATE($B36,T$4)&gt;end_date,"",SUMIFS(Data!$D:$D,Data!$A:$A,$B36,Data!$B:$B,T$4))</f>
        <v>9189940</v>
      </c>
      <c r="U36" s="22">
        <f>IF(EDATE($B36,U$4)&gt;end_date,"",SUMIFS(Data!$D:$D,Data!$A:$A,$B36,Data!$B:$B,U$4))</f>
        <v>9340715</v>
      </c>
      <c r="V36" s="22">
        <f>IF(EDATE($B36,V$4)&gt;end_date,"",SUMIFS(Data!$D:$D,Data!$A:$A,$B36,Data!$B:$B,V$4))</f>
        <v>9465410</v>
      </c>
      <c r="W36" s="22">
        <f>IF(EDATE($B36,W$4)&gt;end_date,"",SUMIFS(Data!$D:$D,Data!$A:$A,$B36,Data!$B:$B,W$4))</f>
        <v>9583585</v>
      </c>
      <c r="X36" s="22">
        <f>IF(EDATE($B36,X$4)&gt;end_date,"",SUMIFS(Data!$D:$D,Data!$A:$A,$B36,Data!$B:$B,X$4))</f>
        <v>9678940</v>
      </c>
      <c r="Y36" s="22">
        <f>IF(EDATE($B36,Y$4)&gt;end_date,"",SUMIFS(Data!$D:$D,Data!$A:$A,$B36,Data!$B:$B,Y$4))</f>
        <v>9770220</v>
      </c>
      <c r="Z36" s="22" t="str">
        <f>IF(EDATE($B36,Z$4)&gt;end_date,"",SUMIFS(Data!$D:$D,Data!$A:$A,$B36,Data!$B:$B,Z$4))</f>
        <v/>
      </c>
      <c r="AA36" s="22" t="str">
        <f>IF(EDATE($B36,AA$4)&gt;end_date,"",SUMIFS(Data!$D:$D,Data!$A:$A,$B36,Data!$B:$B,AA$4))</f>
        <v/>
      </c>
      <c r="AB36" s="22" t="str">
        <f>IF(EDATE($B36,AB$4)&gt;end_date,"",SUMIFS(Data!$D:$D,Data!$A:$A,$B36,Data!$B:$B,AB$4))</f>
        <v/>
      </c>
      <c r="AC36" s="22" t="str">
        <f>IF(EDATE($B36,AC$4)&gt;end_date,"",SUMIFS(Data!$D:$D,Data!$A:$A,$B36,Data!$B:$B,AC$4))</f>
        <v/>
      </c>
      <c r="AD36" s="22" t="str">
        <f>IF(EDATE($B36,AD$4)&gt;end_date,"",SUMIFS(Data!$D:$D,Data!$A:$A,$B36,Data!$B:$B,AD$4))</f>
        <v/>
      </c>
      <c r="AE36" s="22" t="str">
        <f>IF(EDATE($B36,AE$4)&gt;end_date,"",SUMIFS(Data!$D:$D,Data!$A:$A,$B36,Data!$B:$B,AE$4))</f>
        <v/>
      </c>
      <c r="AF36" s="22" t="str">
        <f>IF(EDATE($B36,AF$4)&gt;end_date,"",SUMIFS(Data!$D:$D,Data!$A:$A,$B36,Data!$B:$B,AF$4))</f>
        <v/>
      </c>
      <c r="AG36" s="22" t="str">
        <f>IF(EDATE($B36,AG$4)&gt;end_date,"",SUMIFS(Data!$D:$D,Data!$A:$A,$B36,Data!$B:$B,AG$4))</f>
        <v/>
      </c>
      <c r="AH36" s="22" t="str">
        <f>IF(EDATE($B36,AH$4)&gt;end_date,"",SUMIFS(Data!$D:$D,Data!$A:$A,$B36,Data!$B:$B,AH$4))</f>
        <v/>
      </c>
      <c r="AI36" s="22" t="str">
        <f>IF(EDATE($B36,AI$4)&gt;end_date,"",SUMIFS(Data!$D:$D,Data!$A:$A,$B36,Data!$B:$B,AI$4))</f>
        <v/>
      </c>
      <c r="AJ36" s="22" t="str">
        <f>IF(EDATE($B36,AJ$4)&gt;end_date,"",SUMIFS(Data!$D:$D,Data!$A:$A,$B36,Data!$B:$B,AJ$4))</f>
        <v/>
      </c>
      <c r="AK36" s="22" t="str">
        <f>IF(EDATE($B36,AK$4)&gt;end_date,"",SUMIFS(Data!$D:$D,Data!$A:$A,$B36,Data!$B:$B,AK$4))</f>
        <v/>
      </c>
      <c r="AL36" s="22" t="str">
        <f>IF(EDATE($B36,AL$4)&gt;end_date,"",SUMIFS(Data!$D:$D,Data!$A:$A,$B36,Data!$B:$B,AL$4))</f>
        <v/>
      </c>
      <c r="AM36" s="22" t="str">
        <f>IF(EDATE($B36,AM$4)&gt;end_date,"",SUMIFS(Data!$D:$D,Data!$A:$A,$B36,Data!$B:$B,AM$4))</f>
        <v/>
      </c>
      <c r="AN36" s="22" t="str">
        <f>IF(EDATE($B36,AN$4)&gt;end_date,"",SUMIFS(Data!$D:$D,Data!$A:$A,$B36,Data!$B:$B,AN$4))</f>
        <v/>
      </c>
      <c r="AO36" s="22" t="str">
        <f>IF(EDATE($B36,AO$4)&gt;end_date,"",SUMIFS(Data!$D:$D,Data!$A:$A,$B36,Data!$B:$B,AO$4))</f>
        <v/>
      </c>
      <c r="AP36" s="22" t="str">
        <f>IF(EDATE($B36,AP$4)&gt;end_date,"",SUMIFS(Data!$D:$D,Data!$A:$A,$B36,Data!$B:$B,AP$4))</f>
        <v/>
      </c>
      <c r="AQ36" s="22" t="str">
        <f>IF(EDATE($B36,AQ$4)&gt;end_date,"",SUMIFS(Data!$D:$D,Data!$A:$A,$B36,Data!$B:$B,AQ$4))</f>
        <v/>
      </c>
      <c r="AR36" s="22" t="str">
        <f>IF(EDATE($B36,AR$4)&gt;end_date,"",SUMIFS(Data!$D:$D,Data!$A:$A,$B36,Data!$B:$B,AR$4))</f>
        <v/>
      </c>
      <c r="AS36" s="22" t="str">
        <f>IF(EDATE($B36,AS$4)&gt;end_date,"",SUMIFS(Data!$D:$D,Data!$A:$A,$B36,Data!$B:$B,AS$4))</f>
        <v/>
      </c>
      <c r="AT36" s="22" t="str">
        <f>IF(EDATE($B36,AT$4)&gt;end_date,"",SUMIFS(Data!$D:$D,Data!$A:$A,$B36,Data!$B:$B,AT$4))</f>
        <v/>
      </c>
      <c r="AU36" s="22" t="str">
        <f>IF(EDATE($B36,AU$4)&gt;end_date,"",SUMIFS(Data!$D:$D,Data!$A:$A,$B36,Data!$B:$B,AU$4))</f>
        <v/>
      </c>
      <c r="AV36" s="22" t="str">
        <f>IF(EDATE($B36,AV$4)&gt;end_date,"",SUMIFS(Data!$D:$D,Data!$A:$A,$B36,Data!$B:$B,AV$4))</f>
        <v/>
      </c>
      <c r="AW36" s="22" t="str">
        <f>IF(EDATE($B36,AW$4)&gt;end_date,"",SUMIFS(Data!$D:$D,Data!$A:$A,$B36,Data!$B:$B,AW$4))</f>
        <v/>
      </c>
      <c r="AX36" s="22" t="str">
        <f>IF(EDATE($B36,AX$4)&gt;end_date,"",SUMIFS(Data!$D:$D,Data!$A:$A,$B36,Data!$B:$B,AX$4))</f>
        <v/>
      </c>
      <c r="AY36" s="22" t="str">
        <f>IF(EDATE($B36,AY$4)&gt;end_date,"",SUMIFS(Data!$D:$D,Data!$A:$A,$B36,Data!$B:$B,AY$4))</f>
        <v/>
      </c>
      <c r="AZ36" s="22" t="str">
        <f>IF(EDATE($B36,AZ$4)&gt;end_date,"",SUMIFS(Data!$D:$D,Data!$A:$A,$B36,Data!$B:$B,AZ$4))</f>
        <v/>
      </c>
      <c r="BA36" s="22" t="str">
        <f>IF(EDATE($B36,BA$4)&gt;end_date,"",SUMIFS(Data!$D:$D,Data!$A:$A,$B36,Data!$B:$B,BA$4))</f>
        <v/>
      </c>
      <c r="BB36" s="22" t="str">
        <f>IF(EDATE($B36,BB$4)&gt;end_date,"",SUMIFS(Data!$D:$D,Data!$A:$A,$B36,Data!$B:$B,BB$4))</f>
        <v/>
      </c>
      <c r="BC36" s="22" t="str">
        <f>IF(EDATE($B36,BC$4)&gt;end_date,"",SUMIFS(Data!$D:$D,Data!$A:$A,$B36,Data!$B:$B,BC$4))</f>
        <v/>
      </c>
      <c r="BD36" s="23" t="str">
        <f>IF(EDATE($B36,BD$4)&gt;end_date,"",SUMIFS(Data!$D:$D,Data!$A:$A,$B36,Data!$B:$B,BD$4))</f>
        <v/>
      </c>
      <c r="BE36" s="16"/>
      <c r="BF36" s="16"/>
      <c r="BG36" s="16"/>
      <c r="BH36" s="16"/>
      <c r="BI36" s="16"/>
      <c r="BJ36" s="16"/>
      <c r="BK36" s="16"/>
      <c r="BL36" s="16"/>
      <c r="BM36" s="16"/>
      <c r="BN36" s="16"/>
      <c r="BO36" s="16"/>
      <c r="BP36" s="16"/>
    </row>
    <row r="37" spans="2:68" x14ac:dyDescent="0.25">
      <c r="B37" s="31">
        <f t="shared" si="1"/>
        <v>43160</v>
      </c>
      <c r="C37" s="22">
        <f>IF(EDATE($B37,C$4)&gt;end_date,"",SUMIFS(Data!$D:$D,Data!$A:$A,$B37,Data!$B:$B,C$4))</f>
        <v>1361160</v>
      </c>
      <c r="D37" s="22">
        <f>IF(EDATE($B37,D$4)&gt;end_date,"",SUMIFS(Data!$D:$D,Data!$A:$A,$B37,Data!$B:$B,D$4))</f>
        <v>2928280</v>
      </c>
      <c r="E37" s="22">
        <f>IF(EDATE($B37,E$4)&gt;end_date,"",SUMIFS(Data!$D:$D,Data!$A:$A,$B37,Data!$B:$B,E$4))</f>
        <v>4116920</v>
      </c>
      <c r="F37" s="22">
        <f>IF(EDATE($B37,F$4)&gt;end_date,"",SUMIFS(Data!$D:$D,Data!$A:$A,$B37,Data!$B:$B,F$4))</f>
        <v>5344616.9762318423</v>
      </c>
      <c r="G37" s="22">
        <f>IF(EDATE($B37,G$4)&gt;end_date,"",SUMIFS(Data!$D:$D,Data!$A:$A,$B37,Data!$B:$B,G$4))</f>
        <v>6342120</v>
      </c>
      <c r="H37" s="22">
        <f>IF(EDATE($B37,H$4)&gt;end_date,"",SUMIFS(Data!$D:$D,Data!$A:$A,$B37,Data!$B:$B,H$4))</f>
        <v>7168460</v>
      </c>
      <c r="I37" s="22">
        <f>IF(EDATE($B37,I$4)&gt;end_date,"",SUMIFS(Data!$D:$D,Data!$A:$A,$B37,Data!$B:$B,I$4))</f>
        <v>7984601.8729071682</v>
      </c>
      <c r="J37" s="22">
        <f>IF(EDATE($B37,J$4)&gt;end_date,"",SUMIFS(Data!$D:$D,Data!$A:$A,$B37,Data!$B:$B,J$4))</f>
        <v>8553608</v>
      </c>
      <c r="K37" s="22">
        <f>IF(EDATE($B37,K$4)&gt;end_date,"",SUMIFS(Data!$D:$D,Data!$A:$A,$B37,Data!$B:$B,K$4))</f>
        <v>9062800</v>
      </c>
      <c r="L37" s="22">
        <f>IF(EDATE($B37,L$4)&gt;end_date,"",SUMIFS(Data!$D:$D,Data!$A:$A,$B37,Data!$B:$B,L$4))</f>
        <v>9506975</v>
      </c>
      <c r="M37" s="22">
        <f>IF(EDATE($B37,M$4)&gt;end_date,"",SUMIFS(Data!$D:$D,Data!$A:$A,$B37,Data!$B:$B,M$4))</f>
        <v>9956040</v>
      </c>
      <c r="N37" s="22">
        <f>IF(EDATE($B37,N$4)&gt;end_date,"",SUMIFS(Data!$D:$D,Data!$A:$A,$B37,Data!$B:$B,N$4))</f>
        <v>10348055</v>
      </c>
      <c r="O37" s="22">
        <f>IF(EDATE($B37,O$4)&gt;end_date,"",SUMIFS(Data!$D:$D,Data!$A:$A,$B37,Data!$B:$B,O$4))</f>
        <v>10793860</v>
      </c>
      <c r="P37" s="22">
        <f>IF(EDATE($B37,P$4)&gt;end_date,"",SUMIFS(Data!$D:$D,Data!$A:$A,$B37,Data!$B:$B,P$4))</f>
        <v>11118230</v>
      </c>
      <c r="Q37" s="22">
        <f>IF(EDATE($B37,Q$4)&gt;end_date,"",SUMIFS(Data!$D:$D,Data!$A:$A,$B37,Data!$B:$B,Q$4))</f>
        <v>11424670</v>
      </c>
      <c r="R37" s="22">
        <f>IF(EDATE($B37,R$4)&gt;end_date,"",SUMIFS(Data!$D:$D,Data!$A:$A,$B37,Data!$B:$B,R$4))</f>
        <v>11717255</v>
      </c>
      <c r="S37" s="22">
        <f>IF(EDATE($B37,S$4)&gt;end_date,"",SUMIFS(Data!$D:$D,Data!$A:$A,$B37,Data!$B:$B,S$4))</f>
        <v>12007395</v>
      </c>
      <c r="T37" s="22">
        <f>IF(EDATE($B37,T$4)&gt;end_date,"",SUMIFS(Data!$D:$D,Data!$A:$A,$B37,Data!$B:$B,T$4))</f>
        <v>12238855</v>
      </c>
      <c r="U37" s="22">
        <f>IF(EDATE($B37,U$4)&gt;end_date,"",SUMIFS(Data!$D:$D,Data!$A:$A,$B37,Data!$B:$B,U$4))</f>
        <v>12432825</v>
      </c>
      <c r="V37" s="22">
        <f>IF(EDATE($B37,V$4)&gt;end_date,"",SUMIFS(Data!$D:$D,Data!$A:$A,$B37,Data!$B:$B,V$4))</f>
        <v>12608865</v>
      </c>
      <c r="W37" s="22">
        <f>IF(EDATE($B37,W$4)&gt;end_date,"",SUMIFS(Data!$D:$D,Data!$A:$A,$B37,Data!$B:$B,W$4))</f>
        <v>12755565</v>
      </c>
      <c r="X37" s="22">
        <f>IF(EDATE($B37,X$4)&gt;end_date,"",SUMIFS(Data!$D:$D,Data!$A:$A,$B37,Data!$B:$B,X$4))</f>
        <v>12890855</v>
      </c>
      <c r="Y37" s="22" t="str">
        <f>IF(EDATE($B37,Y$4)&gt;end_date,"",SUMIFS(Data!$D:$D,Data!$A:$A,$B37,Data!$B:$B,Y$4))</f>
        <v/>
      </c>
      <c r="Z37" s="22" t="str">
        <f>IF(EDATE($B37,Z$4)&gt;end_date,"",SUMIFS(Data!$D:$D,Data!$A:$A,$B37,Data!$B:$B,Z$4))</f>
        <v/>
      </c>
      <c r="AA37" s="22" t="str">
        <f>IF(EDATE($B37,AA$4)&gt;end_date,"",SUMIFS(Data!$D:$D,Data!$A:$A,$B37,Data!$B:$B,AA$4))</f>
        <v/>
      </c>
      <c r="AB37" s="22" t="str">
        <f>IF(EDATE($B37,AB$4)&gt;end_date,"",SUMIFS(Data!$D:$D,Data!$A:$A,$B37,Data!$B:$B,AB$4))</f>
        <v/>
      </c>
      <c r="AC37" s="22" t="str">
        <f>IF(EDATE($B37,AC$4)&gt;end_date,"",SUMIFS(Data!$D:$D,Data!$A:$A,$B37,Data!$B:$B,AC$4))</f>
        <v/>
      </c>
      <c r="AD37" s="22" t="str">
        <f>IF(EDATE($B37,AD$4)&gt;end_date,"",SUMIFS(Data!$D:$D,Data!$A:$A,$B37,Data!$B:$B,AD$4))</f>
        <v/>
      </c>
      <c r="AE37" s="22" t="str">
        <f>IF(EDATE($B37,AE$4)&gt;end_date,"",SUMIFS(Data!$D:$D,Data!$A:$A,$B37,Data!$B:$B,AE$4))</f>
        <v/>
      </c>
      <c r="AF37" s="22" t="str">
        <f>IF(EDATE($B37,AF$4)&gt;end_date,"",SUMIFS(Data!$D:$D,Data!$A:$A,$B37,Data!$B:$B,AF$4))</f>
        <v/>
      </c>
      <c r="AG37" s="22" t="str">
        <f>IF(EDATE($B37,AG$4)&gt;end_date,"",SUMIFS(Data!$D:$D,Data!$A:$A,$B37,Data!$B:$B,AG$4))</f>
        <v/>
      </c>
      <c r="AH37" s="22" t="str">
        <f>IF(EDATE($B37,AH$4)&gt;end_date,"",SUMIFS(Data!$D:$D,Data!$A:$A,$B37,Data!$B:$B,AH$4))</f>
        <v/>
      </c>
      <c r="AI37" s="22" t="str">
        <f>IF(EDATE($B37,AI$4)&gt;end_date,"",SUMIFS(Data!$D:$D,Data!$A:$A,$B37,Data!$B:$B,AI$4))</f>
        <v/>
      </c>
      <c r="AJ37" s="22" t="str">
        <f>IF(EDATE($B37,AJ$4)&gt;end_date,"",SUMIFS(Data!$D:$D,Data!$A:$A,$B37,Data!$B:$B,AJ$4))</f>
        <v/>
      </c>
      <c r="AK37" s="22" t="str">
        <f>IF(EDATE($B37,AK$4)&gt;end_date,"",SUMIFS(Data!$D:$D,Data!$A:$A,$B37,Data!$B:$B,AK$4))</f>
        <v/>
      </c>
      <c r="AL37" s="22" t="str">
        <f>IF(EDATE($B37,AL$4)&gt;end_date,"",SUMIFS(Data!$D:$D,Data!$A:$A,$B37,Data!$B:$B,AL$4))</f>
        <v/>
      </c>
      <c r="AM37" s="22" t="str">
        <f>IF(EDATE($B37,AM$4)&gt;end_date,"",SUMIFS(Data!$D:$D,Data!$A:$A,$B37,Data!$B:$B,AM$4))</f>
        <v/>
      </c>
      <c r="AN37" s="22" t="str">
        <f>IF(EDATE($B37,AN$4)&gt;end_date,"",SUMIFS(Data!$D:$D,Data!$A:$A,$B37,Data!$B:$B,AN$4))</f>
        <v/>
      </c>
      <c r="AO37" s="22" t="str">
        <f>IF(EDATE($B37,AO$4)&gt;end_date,"",SUMIFS(Data!$D:$D,Data!$A:$A,$B37,Data!$B:$B,AO$4))</f>
        <v/>
      </c>
      <c r="AP37" s="22" t="str">
        <f>IF(EDATE($B37,AP$4)&gt;end_date,"",SUMIFS(Data!$D:$D,Data!$A:$A,$B37,Data!$B:$B,AP$4))</f>
        <v/>
      </c>
      <c r="AQ37" s="22" t="str">
        <f>IF(EDATE($B37,AQ$4)&gt;end_date,"",SUMIFS(Data!$D:$D,Data!$A:$A,$B37,Data!$B:$B,AQ$4))</f>
        <v/>
      </c>
      <c r="AR37" s="22" t="str">
        <f>IF(EDATE($B37,AR$4)&gt;end_date,"",SUMIFS(Data!$D:$D,Data!$A:$A,$B37,Data!$B:$B,AR$4))</f>
        <v/>
      </c>
      <c r="AS37" s="22" t="str">
        <f>IF(EDATE($B37,AS$4)&gt;end_date,"",SUMIFS(Data!$D:$D,Data!$A:$A,$B37,Data!$B:$B,AS$4))</f>
        <v/>
      </c>
      <c r="AT37" s="22" t="str">
        <f>IF(EDATE($B37,AT$4)&gt;end_date,"",SUMIFS(Data!$D:$D,Data!$A:$A,$B37,Data!$B:$B,AT$4))</f>
        <v/>
      </c>
      <c r="AU37" s="22" t="str">
        <f>IF(EDATE($B37,AU$4)&gt;end_date,"",SUMIFS(Data!$D:$D,Data!$A:$A,$B37,Data!$B:$B,AU$4))</f>
        <v/>
      </c>
      <c r="AV37" s="22" t="str">
        <f>IF(EDATE($B37,AV$4)&gt;end_date,"",SUMIFS(Data!$D:$D,Data!$A:$A,$B37,Data!$B:$B,AV$4))</f>
        <v/>
      </c>
      <c r="AW37" s="22" t="str">
        <f>IF(EDATE($B37,AW$4)&gt;end_date,"",SUMIFS(Data!$D:$D,Data!$A:$A,$B37,Data!$B:$B,AW$4))</f>
        <v/>
      </c>
      <c r="AX37" s="22" t="str">
        <f>IF(EDATE($B37,AX$4)&gt;end_date,"",SUMIFS(Data!$D:$D,Data!$A:$A,$B37,Data!$B:$B,AX$4))</f>
        <v/>
      </c>
      <c r="AY37" s="22" t="str">
        <f>IF(EDATE($B37,AY$4)&gt;end_date,"",SUMIFS(Data!$D:$D,Data!$A:$A,$B37,Data!$B:$B,AY$4))</f>
        <v/>
      </c>
      <c r="AZ37" s="22" t="str">
        <f>IF(EDATE($B37,AZ$4)&gt;end_date,"",SUMIFS(Data!$D:$D,Data!$A:$A,$B37,Data!$B:$B,AZ$4))</f>
        <v/>
      </c>
      <c r="BA37" s="22" t="str">
        <f>IF(EDATE($B37,BA$4)&gt;end_date,"",SUMIFS(Data!$D:$D,Data!$A:$A,$B37,Data!$B:$B,BA$4))</f>
        <v/>
      </c>
      <c r="BB37" s="22" t="str">
        <f>IF(EDATE($B37,BB$4)&gt;end_date,"",SUMIFS(Data!$D:$D,Data!$A:$A,$B37,Data!$B:$B,BB$4))</f>
        <v/>
      </c>
      <c r="BC37" s="22" t="str">
        <f>IF(EDATE($B37,BC$4)&gt;end_date,"",SUMIFS(Data!$D:$D,Data!$A:$A,$B37,Data!$B:$B,BC$4))</f>
        <v/>
      </c>
      <c r="BD37" s="23" t="str">
        <f>IF(EDATE($B37,BD$4)&gt;end_date,"",SUMIFS(Data!$D:$D,Data!$A:$A,$B37,Data!$B:$B,BD$4))</f>
        <v/>
      </c>
      <c r="BE37" s="16"/>
      <c r="BF37" s="16"/>
      <c r="BG37" s="16"/>
      <c r="BH37" s="16"/>
      <c r="BI37" s="16"/>
      <c r="BJ37" s="16"/>
      <c r="BK37" s="16"/>
      <c r="BL37" s="16"/>
      <c r="BM37" s="16"/>
      <c r="BN37" s="16"/>
      <c r="BO37" s="16"/>
      <c r="BP37" s="16"/>
    </row>
    <row r="38" spans="2:68" x14ac:dyDescent="0.25">
      <c r="B38" s="31">
        <f t="shared" si="1"/>
        <v>43191</v>
      </c>
      <c r="C38" s="22">
        <f>IF(EDATE($B38,C$4)&gt;end_date,"",SUMIFS(Data!$D:$D,Data!$A:$A,$B38,Data!$B:$B,C$4))</f>
        <v>1218280</v>
      </c>
      <c r="D38" s="22">
        <f>IF(EDATE($B38,D$4)&gt;end_date,"",SUMIFS(Data!$D:$D,Data!$A:$A,$B38,Data!$B:$B,D$4))</f>
        <v>2704080</v>
      </c>
      <c r="E38" s="22">
        <f>IF(EDATE($B38,E$4)&gt;end_date,"",SUMIFS(Data!$D:$D,Data!$A:$A,$B38,Data!$B:$B,E$4))</f>
        <v>3998016.3278465364</v>
      </c>
      <c r="F38" s="22">
        <f>IF(EDATE($B38,F$4)&gt;end_date,"",SUMIFS(Data!$D:$D,Data!$A:$A,$B38,Data!$B:$B,F$4))</f>
        <v>5083650</v>
      </c>
      <c r="G38" s="22">
        <f>IF(EDATE($B38,G$4)&gt;end_date,"",SUMIFS(Data!$D:$D,Data!$A:$A,$B38,Data!$B:$B,G$4))</f>
        <v>5975560</v>
      </c>
      <c r="H38" s="22">
        <f>IF(EDATE($B38,H$4)&gt;end_date,"",SUMIFS(Data!$D:$D,Data!$A:$A,$B38,Data!$B:$B,H$4))</f>
        <v>6811016.3567226017</v>
      </c>
      <c r="I38" s="22">
        <f>IF(EDATE($B38,I$4)&gt;end_date,"",SUMIFS(Data!$D:$D,Data!$A:$A,$B38,Data!$B:$B,I$4))</f>
        <v>7433048.0000000009</v>
      </c>
      <c r="J38" s="22">
        <f>IF(EDATE($B38,J$4)&gt;end_date,"",SUMIFS(Data!$D:$D,Data!$A:$A,$B38,Data!$B:$B,J$4))</f>
        <v>7968254.9999999991</v>
      </c>
      <c r="K38" s="22">
        <f>IF(EDATE($B38,K$4)&gt;end_date,"",SUMIFS(Data!$D:$D,Data!$A:$A,$B38,Data!$B:$B,K$4))</f>
        <v>8431175</v>
      </c>
      <c r="L38" s="22">
        <f>IF(EDATE($B38,L$4)&gt;end_date,"",SUMIFS(Data!$D:$D,Data!$A:$A,$B38,Data!$B:$B,L$4))</f>
        <v>8894095</v>
      </c>
      <c r="M38" s="22">
        <f>IF(EDATE($B38,M$4)&gt;end_date,"",SUMIFS(Data!$D:$D,Data!$A:$A,$B38,Data!$B:$B,M$4))</f>
        <v>9288555</v>
      </c>
      <c r="N38" s="22">
        <f>IF(EDATE($B38,N$4)&gt;end_date,"",SUMIFS(Data!$D:$D,Data!$A:$A,$B38,Data!$B:$B,N$4))</f>
        <v>9748215</v>
      </c>
      <c r="O38" s="22">
        <f>IF(EDATE($B38,O$4)&gt;end_date,"",SUMIFS(Data!$D:$D,Data!$A:$A,$B38,Data!$B:$B,O$4))</f>
        <v>10137785</v>
      </c>
      <c r="P38" s="22">
        <f>IF(EDATE($B38,P$4)&gt;end_date,"",SUMIFS(Data!$D:$D,Data!$A:$A,$B38,Data!$B:$B,P$4))</f>
        <v>10478455</v>
      </c>
      <c r="Q38" s="22">
        <f>IF(EDATE($B38,Q$4)&gt;end_date,"",SUMIFS(Data!$D:$D,Data!$A:$A,$B38,Data!$B:$B,Q$4))</f>
        <v>10797120</v>
      </c>
      <c r="R38" s="22">
        <f>IF(EDATE($B38,R$4)&gt;end_date,"",SUMIFS(Data!$D:$D,Data!$A:$A,$B38,Data!$B:$B,R$4))</f>
        <v>11106820</v>
      </c>
      <c r="S38" s="22">
        <f>IF(EDATE($B38,S$4)&gt;end_date,"",SUMIFS(Data!$D:$D,Data!$A:$A,$B38,Data!$B:$B,S$4))</f>
        <v>11358655</v>
      </c>
      <c r="T38" s="22">
        <f>IF(EDATE($B38,T$4)&gt;end_date,"",SUMIFS(Data!$D:$D,Data!$A:$A,$B38,Data!$B:$B,T$4))</f>
        <v>11565665</v>
      </c>
      <c r="U38" s="22">
        <f>IF(EDATE($B38,U$4)&gt;end_date,"",SUMIFS(Data!$D:$D,Data!$A:$A,$B38,Data!$B:$B,U$4))</f>
        <v>11751485</v>
      </c>
      <c r="V38" s="22">
        <f>IF(EDATE($B38,V$4)&gt;end_date,"",SUMIFS(Data!$D:$D,Data!$A:$A,$B38,Data!$B:$B,V$4))</f>
        <v>11907965</v>
      </c>
      <c r="W38" s="22">
        <f>IF(EDATE($B38,W$4)&gt;end_date,"",SUMIFS(Data!$D:$D,Data!$A:$A,$B38,Data!$B:$B,W$4))</f>
        <v>12054665</v>
      </c>
      <c r="X38" s="22" t="str">
        <f>IF(EDATE($B38,X$4)&gt;end_date,"",SUMIFS(Data!$D:$D,Data!$A:$A,$B38,Data!$B:$B,X$4))</f>
        <v/>
      </c>
      <c r="Y38" s="22" t="str">
        <f>IF(EDATE($B38,Y$4)&gt;end_date,"",SUMIFS(Data!$D:$D,Data!$A:$A,$B38,Data!$B:$B,Y$4))</f>
        <v/>
      </c>
      <c r="Z38" s="22" t="str">
        <f>IF(EDATE($B38,Z$4)&gt;end_date,"",SUMIFS(Data!$D:$D,Data!$A:$A,$B38,Data!$B:$B,Z$4))</f>
        <v/>
      </c>
      <c r="AA38" s="22" t="str">
        <f>IF(EDATE($B38,AA$4)&gt;end_date,"",SUMIFS(Data!$D:$D,Data!$A:$A,$B38,Data!$B:$B,AA$4))</f>
        <v/>
      </c>
      <c r="AB38" s="22" t="str">
        <f>IF(EDATE($B38,AB$4)&gt;end_date,"",SUMIFS(Data!$D:$D,Data!$A:$A,$B38,Data!$B:$B,AB$4))</f>
        <v/>
      </c>
      <c r="AC38" s="22" t="str">
        <f>IF(EDATE($B38,AC$4)&gt;end_date,"",SUMIFS(Data!$D:$D,Data!$A:$A,$B38,Data!$B:$B,AC$4))</f>
        <v/>
      </c>
      <c r="AD38" s="22" t="str">
        <f>IF(EDATE($B38,AD$4)&gt;end_date,"",SUMIFS(Data!$D:$D,Data!$A:$A,$B38,Data!$B:$B,AD$4))</f>
        <v/>
      </c>
      <c r="AE38" s="22" t="str">
        <f>IF(EDATE($B38,AE$4)&gt;end_date,"",SUMIFS(Data!$D:$D,Data!$A:$A,$B38,Data!$B:$B,AE$4))</f>
        <v/>
      </c>
      <c r="AF38" s="22" t="str">
        <f>IF(EDATE($B38,AF$4)&gt;end_date,"",SUMIFS(Data!$D:$D,Data!$A:$A,$B38,Data!$B:$B,AF$4))</f>
        <v/>
      </c>
      <c r="AG38" s="22" t="str">
        <f>IF(EDATE($B38,AG$4)&gt;end_date,"",SUMIFS(Data!$D:$D,Data!$A:$A,$B38,Data!$B:$B,AG$4))</f>
        <v/>
      </c>
      <c r="AH38" s="22" t="str">
        <f>IF(EDATE($B38,AH$4)&gt;end_date,"",SUMIFS(Data!$D:$D,Data!$A:$A,$B38,Data!$B:$B,AH$4))</f>
        <v/>
      </c>
      <c r="AI38" s="22" t="str">
        <f>IF(EDATE($B38,AI$4)&gt;end_date,"",SUMIFS(Data!$D:$D,Data!$A:$A,$B38,Data!$B:$B,AI$4))</f>
        <v/>
      </c>
      <c r="AJ38" s="22" t="str">
        <f>IF(EDATE($B38,AJ$4)&gt;end_date,"",SUMIFS(Data!$D:$D,Data!$A:$A,$B38,Data!$B:$B,AJ$4))</f>
        <v/>
      </c>
      <c r="AK38" s="22" t="str">
        <f>IF(EDATE($B38,AK$4)&gt;end_date,"",SUMIFS(Data!$D:$D,Data!$A:$A,$B38,Data!$B:$B,AK$4))</f>
        <v/>
      </c>
      <c r="AL38" s="22" t="str">
        <f>IF(EDATE($B38,AL$4)&gt;end_date,"",SUMIFS(Data!$D:$D,Data!$A:$A,$B38,Data!$B:$B,AL$4))</f>
        <v/>
      </c>
      <c r="AM38" s="22" t="str">
        <f>IF(EDATE($B38,AM$4)&gt;end_date,"",SUMIFS(Data!$D:$D,Data!$A:$A,$B38,Data!$B:$B,AM$4))</f>
        <v/>
      </c>
      <c r="AN38" s="22" t="str">
        <f>IF(EDATE($B38,AN$4)&gt;end_date,"",SUMIFS(Data!$D:$D,Data!$A:$A,$B38,Data!$B:$B,AN$4))</f>
        <v/>
      </c>
      <c r="AO38" s="22" t="str">
        <f>IF(EDATE($B38,AO$4)&gt;end_date,"",SUMIFS(Data!$D:$D,Data!$A:$A,$B38,Data!$B:$B,AO$4))</f>
        <v/>
      </c>
      <c r="AP38" s="22" t="str">
        <f>IF(EDATE($B38,AP$4)&gt;end_date,"",SUMIFS(Data!$D:$D,Data!$A:$A,$B38,Data!$B:$B,AP$4))</f>
        <v/>
      </c>
      <c r="AQ38" s="22" t="str">
        <f>IF(EDATE($B38,AQ$4)&gt;end_date,"",SUMIFS(Data!$D:$D,Data!$A:$A,$B38,Data!$B:$B,AQ$4))</f>
        <v/>
      </c>
      <c r="AR38" s="22" t="str">
        <f>IF(EDATE($B38,AR$4)&gt;end_date,"",SUMIFS(Data!$D:$D,Data!$A:$A,$B38,Data!$B:$B,AR$4))</f>
        <v/>
      </c>
      <c r="AS38" s="22" t="str">
        <f>IF(EDATE($B38,AS$4)&gt;end_date,"",SUMIFS(Data!$D:$D,Data!$A:$A,$B38,Data!$B:$B,AS$4))</f>
        <v/>
      </c>
      <c r="AT38" s="22" t="str">
        <f>IF(EDATE($B38,AT$4)&gt;end_date,"",SUMIFS(Data!$D:$D,Data!$A:$A,$B38,Data!$B:$B,AT$4))</f>
        <v/>
      </c>
      <c r="AU38" s="22" t="str">
        <f>IF(EDATE($B38,AU$4)&gt;end_date,"",SUMIFS(Data!$D:$D,Data!$A:$A,$B38,Data!$B:$B,AU$4))</f>
        <v/>
      </c>
      <c r="AV38" s="22" t="str">
        <f>IF(EDATE($B38,AV$4)&gt;end_date,"",SUMIFS(Data!$D:$D,Data!$A:$A,$B38,Data!$B:$B,AV$4))</f>
        <v/>
      </c>
      <c r="AW38" s="22" t="str">
        <f>IF(EDATE($B38,AW$4)&gt;end_date,"",SUMIFS(Data!$D:$D,Data!$A:$A,$B38,Data!$B:$B,AW$4))</f>
        <v/>
      </c>
      <c r="AX38" s="22" t="str">
        <f>IF(EDATE($B38,AX$4)&gt;end_date,"",SUMIFS(Data!$D:$D,Data!$A:$A,$B38,Data!$B:$B,AX$4))</f>
        <v/>
      </c>
      <c r="AY38" s="22" t="str">
        <f>IF(EDATE($B38,AY$4)&gt;end_date,"",SUMIFS(Data!$D:$D,Data!$A:$A,$B38,Data!$B:$B,AY$4))</f>
        <v/>
      </c>
      <c r="AZ38" s="22" t="str">
        <f>IF(EDATE($B38,AZ$4)&gt;end_date,"",SUMIFS(Data!$D:$D,Data!$A:$A,$B38,Data!$B:$B,AZ$4))</f>
        <v/>
      </c>
      <c r="BA38" s="22" t="str">
        <f>IF(EDATE($B38,BA$4)&gt;end_date,"",SUMIFS(Data!$D:$D,Data!$A:$A,$B38,Data!$B:$B,BA$4))</f>
        <v/>
      </c>
      <c r="BB38" s="22" t="str">
        <f>IF(EDATE($B38,BB$4)&gt;end_date,"",SUMIFS(Data!$D:$D,Data!$A:$A,$B38,Data!$B:$B,BB$4))</f>
        <v/>
      </c>
      <c r="BC38" s="22" t="str">
        <f>IF(EDATE($B38,BC$4)&gt;end_date,"",SUMIFS(Data!$D:$D,Data!$A:$A,$B38,Data!$B:$B,BC$4))</f>
        <v/>
      </c>
      <c r="BD38" s="23" t="str">
        <f>IF(EDATE($B38,BD$4)&gt;end_date,"",SUMIFS(Data!$D:$D,Data!$A:$A,$B38,Data!$B:$B,BD$4))</f>
        <v/>
      </c>
      <c r="BE38" s="16"/>
      <c r="BF38" s="16"/>
      <c r="BG38" s="16"/>
      <c r="BH38" s="16"/>
      <c r="BI38" s="16"/>
      <c r="BJ38" s="16"/>
      <c r="BK38" s="16"/>
      <c r="BL38" s="16"/>
      <c r="BM38" s="16"/>
      <c r="BN38" s="16"/>
      <c r="BO38" s="16"/>
      <c r="BP38" s="16"/>
    </row>
    <row r="39" spans="2:68" x14ac:dyDescent="0.25">
      <c r="B39" s="31">
        <f t="shared" si="1"/>
        <v>43221</v>
      </c>
      <c r="C39" s="22">
        <f>IF(EDATE($B39,C$4)&gt;end_date,"",SUMIFS(Data!$D:$D,Data!$A:$A,$B39,Data!$B:$B,C$4))</f>
        <v>1370280</v>
      </c>
      <c r="D39" s="22">
        <f>IF(EDATE($B39,D$4)&gt;end_date,"",SUMIFS(Data!$D:$D,Data!$A:$A,$B39,Data!$B:$B,D$4))</f>
        <v>3179648.954881696</v>
      </c>
      <c r="E39" s="22">
        <f>IF(EDATE($B39,E$4)&gt;end_date,"",SUMIFS(Data!$D:$D,Data!$A:$A,$B39,Data!$B:$B,E$4))</f>
        <v>4546450</v>
      </c>
      <c r="F39" s="22">
        <f>IF(EDATE($B39,F$4)&gt;end_date,"",SUMIFS(Data!$D:$D,Data!$A:$A,$B39,Data!$B:$B,F$4))</f>
        <v>5635860</v>
      </c>
      <c r="G39" s="22">
        <f>IF(EDATE($B39,G$4)&gt;end_date,"",SUMIFS(Data!$D:$D,Data!$A:$A,$B39,Data!$B:$B,G$4))</f>
        <v>6623534.8530997569</v>
      </c>
      <c r="H39" s="22">
        <f>IF(EDATE($B39,H$4)&gt;end_date,"",SUMIFS(Data!$D:$D,Data!$A:$A,$B39,Data!$B:$B,H$4))</f>
        <v>7378644.0000000009</v>
      </c>
      <c r="I39" s="22">
        <f>IF(EDATE($B39,I$4)&gt;end_date,"",SUMIFS(Data!$D:$D,Data!$A:$A,$B39,Data!$B:$B,I$4))</f>
        <v>8021229.9999999991</v>
      </c>
      <c r="J39" s="22">
        <f>IF(EDATE($B39,J$4)&gt;end_date,"",SUMIFS(Data!$D:$D,Data!$A:$A,$B39,Data!$B:$B,J$4))</f>
        <v>8583580</v>
      </c>
      <c r="K39" s="22">
        <f>IF(EDATE($B39,K$4)&gt;end_date,"",SUMIFS(Data!$D:$D,Data!$A:$A,$B39,Data!$B:$B,K$4))</f>
        <v>9133705</v>
      </c>
      <c r="L39" s="22">
        <f>IF(EDATE($B39,L$4)&gt;end_date,"",SUMIFS(Data!$D:$D,Data!$A:$A,$B39,Data!$B:$B,L$4))</f>
        <v>9604775</v>
      </c>
      <c r="M39" s="22">
        <f>IF(EDATE($B39,M$4)&gt;end_date,"",SUMIFS(Data!$D:$D,Data!$A:$A,$B39,Data!$B:$B,M$4))</f>
        <v>10123930</v>
      </c>
      <c r="N39" s="22">
        <f>IF(EDATE($B39,N$4)&gt;end_date,"",SUMIFS(Data!$D:$D,Data!$A:$A,$B39,Data!$B:$B,N$4))</f>
        <v>10574625</v>
      </c>
      <c r="O39" s="22">
        <f>IF(EDATE($B39,O$4)&gt;end_date,"",SUMIFS(Data!$D:$D,Data!$A:$A,$B39,Data!$B:$B,O$4))</f>
        <v>11029395</v>
      </c>
      <c r="P39" s="22">
        <f>IF(EDATE($B39,P$4)&gt;end_date,"",SUMIFS(Data!$D:$D,Data!$A:$A,$B39,Data!$B:$B,P$4))</f>
        <v>11420595</v>
      </c>
      <c r="Q39" s="22">
        <f>IF(EDATE($B39,Q$4)&gt;end_date,"",SUMIFS(Data!$D:$D,Data!$A:$A,$B39,Data!$B:$B,Q$4))</f>
        <v>11796310</v>
      </c>
      <c r="R39" s="22">
        <f>IF(EDATE($B39,R$4)&gt;end_date,"",SUMIFS(Data!$D:$D,Data!$A:$A,$B39,Data!$B:$B,R$4))</f>
        <v>12100305</v>
      </c>
      <c r="S39" s="22">
        <f>IF(EDATE($B39,S$4)&gt;end_date,"",SUMIFS(Data!$D:$D,Data!$A:$A,$B39,Data!$B:$B,S$4))</f>
        <v>12350510</v>
      </c>
      <c r="T39" s="22">
        <f>IF(EDATE($B39,T$4)&gt;end_date,"",SUMIFS(Data!$D:$D,Data!$A:$A,$B39,Data!$B:$B,T$4))</f>
        <v>12577080</v>
      </c>
      <c r="U39" s="22">
        <f>IF(EDATE($B39,U$4)&gt;end_date,"",SUMIFS(Data!$D:$D,Data!$A:$A,$B39,Data!$B:$B,U$4))</f>
        <v>12758825</v>
      </c>
      <c r="V39" s="22">
        <f>IF(EDATE($B39,V$4)&gt;end_date,"",SUMIFS(Data!$D:$D,Data!$A:$A,$B39,Data!$B:$B,V$4))</f>
        <v>12927530</v>
      </c>
      <c r="W39" s="22" t="str">
        <f>IF(EDATE($B39,W$4)&gt;end_date,"",SUMIFS(Data!$D:$D,Data!$A:$A,$B39,Data!$B:$B,W$4))</f>
        <v/>
      </c>
      <c r="X39" s="22" t="str">
        <f>IF(EDATE($B39,X$4)&gt;end_date,"",SUMIFS(Data!$D:$D,Data!$A:$A,$B39,Data!$B:$B,X$4))</f>
        <v/>
      </c>
      <c r="Y39" s="22" t="str">
        <f>IF(EDATE($B39,Y$4)&gt;end_date,"",SUMIFS(Data!$D:$D,Data!$A:$A,$B39,Data!$B:$B,Y$4))</f>
        <v/>
      </c>
      <c r="Z39" s="22" t="str">
        <f>IF(EDATE($B39,Z$4)&gt;end_date,"",SUMIFS(Data!$D:$D,Data!$A:$A,$B39,Data!$B:$B,Z$4))</f>
        <v/>
      </c>
      <c r="AA39" s="22" t="str">
        <f>IF(EDATE($B39,AA$4)&gt;end_date,"",SUMIFS(Data!$D:$D,Data!$A:$A,$B39,Data!$B:$B,AA$4))</f>
        <v/>
      </c>
      <c r="AB39" s="22" t="str">
        <f>IF(EDATE($B39,AB$4)&gt;end_date,"",SUMIFS(Data!$D:$D,Data!$A:$A,$B39,Data!$B:$B,AB$4))</f>
        <v/>
      </c>
      <c r="AC39" s="22" t="str">
        <f>IF(EDATE($B39,AC$4)&gt;end_date,"",SUMIFS(Data!$D:$D,Data!$A:$A,$B39,Data!$B:$B,AC$4))</f>
        <v/>
      </c>
      <c r="AD39" s="22" t="str">
        <f>IF(EDATE($B39,AD$4)&gt;end_date,"",SUMIFS(Data!$D:$D,Data!$A:$A,$B39,Data!$B:$B,AD$4))</f>
        <v/>
      </c>
      <c r="AE39" s="22" t="str">
        <f>IF(EDATE($B39,AE$4)&gt;end_date,"",SUMIFS(Data!$D:$D,Data!$A:$A,$B39,Data!$B:$B,AE$4))</f>
        <v/>
      </c>
      <c r="AF39" s="22" t="str">
        <f>IF(EDATE($B39,AF$4)&gt;end_date,"",SUMIFS(Data!$D:$D,Data!$A:$A,$B39,Data!$B:$B,AF$4))</f>
        <v/>
      </c>
      <c r="AG39" s="22" t="str">
        <f>IF(EDATE($B39,AG$4)&gt;end_date,"",SUMIFS(Data!$D:$D,Data!$A:$A,$B39,Data!$B:$B,AG$4))</f>
        <v/>
      </c>
      <c r="AH39" s="22" t="str">
        <f>IF(EDATE($B39,AH$4)&gt;end_date,"",SUMIFS(Data!$D:$D,Data!$A:$A,$B39,Data!$B:$B,AH$4))</f>
        <v/>
      </c>
      <c r="AI39" s="22" t="str">
        <f>IF(EDATE($B39,AI$4)&gt;end_date,"",SUMIFS(Data!$D:$D,Data!$A:$A,$B39,Data!$B:$B,AI$4))</f>
        <v/>
      </c>
      <c r="AJ39" s="22" t="str">
        <f>IF(EDATE($B39,AJ$4)&gt;end_date,"",SUMIFS(Data!$D:$D,Data!$A:$A,$B39,Data!$B:$B,AJ$4))</f>
        <v/>
      </c>
      <c r="AK39" s="22" t="str">
        <f>IF(EDATE($B39,AK$4)&gt;end_date,"",SUMIFS(Data!$D:$D,Data!$A:$A,$B39,Data!$B:$B,AK$4))</f>
        <v/>
      </c>
      <c r="AL39" s="22" t="str">
        <f>IF(EDATE($B39,AL$4)&gt;end_date,"",SUMIFS(Data!$D:$D,Data!$A:$A,$B39,Data!$B:$B,AL$4))</f>
        <v/>
      </c>
      <c r="AM39" s="22" t="str">
        <f>IF(EDATE($B39,AM$4)&gt;end_date,"",SUMIFS(Data!$D:$D,Data!$A:$A,$B39,Data!$B:$B,AM$4))</f>
        <v/>
      </c>
      <c r="AN39" s="22" t="str">
        <f>IF(EDATE($B39,AN$4)&gt;end_date,"",SUMIFS(Data!$D:$D,Data!$A:$A,$B39,Data!$B:$B,AN$4))</f>
        <v/>
      </c>
      <c r="AO39" s="22" t="str">
        <f>IF(EDATE($B39,AO$4)&gt;end_date,"",SUMIFS(Data!$D:$D,Data!$A:$A,$B39,Data!$B:$B,AO$4))</f>
        <v/>
      </c>
      <c r="AP39" s="22" t="str">
        <f>IF(EDATE($B39,AP$4)&gt;end_date,"",SUMIFS(Data!$D:$D,Data!$A:$A,$B39,Data!$B:$B,AP$4))</f>
        <v/>
      </c>
      <c r="AQ39" s="22" t="str">
        <f>IF(EDATE($B39,AQ$4)&gt;end_date,"",SUMIFS(Data!$D:$D,Data!$A:$A,$B39,Data!$B:$B,AQ$4))</f>
        <v/>
      </c>
      <c r="AR39" s="22" t="str">
        <f>IF(EDATE($B39,AR$4)&gt;end_date,"",SUMIFS(Data!$D:$D,Data!$A:$A,$B39,Data!$B:$B,AR$4))</f>
        <v/>
      </c>
      <c r="AS39" s="22" t="str">
        <f>IF(EDATE($B39,AS$4)&gt;end_date,"",SUMIFS(Data!$D:$D,Data!$A:$A,$B39,Data!$B:$B,AS$4))</f>
        <v/>
      </c>
      <c r="AT39" s="22" t="str">
        <f>IF(EDATE($B39,AT$4)&gt;end_date,"",SUMIFS(Data!$D:$D,Data!$A:$A,$B39,Data!$B:$B,AT$4))</f>
        <v/>
      </c>
      <c r="AU39" s="22" t="str">
        <f>IF(EDATE($B39,AU$4)&gt;end_date,"",SUMIFS(Data!$D:$D,Data!$A:$A,$B39,Data!$B:$B,AU$4))</f>
        <v/>
      </c>
      <c r="AV39" s="22" t="str">
        <f>IF(EDATE($B39,AV$4)&gt;end_date,"",SUMIFS(Data!$D:$D,Data!$A:$A,$B39,Data!$B:$B,AV$4))</f>
        <v/>
      </c>
      <c r="AW39" s="22" t="str">
        <f>IF(EDATE($B39,AW$4)&gt;end_date,"",SUMIFS(Data!$D:$D,Data!$A:$A,$B39,Data!$B:$B,AW$4))</f>
        <v/>
      </c>
      <c r="AX39" s="22" t="str">
        <f>IF(EDATE($B39,AX$4)&gt;end_date,"",SUMIFS(Data!$D:$D,Data!$A:$A,$B39,Data!$B:$B,AX$4))</f>
        <v/>
      </c>
      <c r="AY39" s="22" t="str">
        <f>IF(EDATE($B39,AY$4)&gt;end_date,"",SUMIFS(Data!$D:$D,Data!$A:$A,$B39,Data!$B:$B,AY$4))</f>
        <v/>
      </c>
      <c r="AZ39" s="22" t="str">
        <f>IF(EDATE($B39,AZ$4)&gt;end_date,"",SUMIFS(Data!$D:$D,Data!$A:$A,$B39,Data!$B:$B,AZ$4))</f>
        <v/>
      </c>
      <c r="BA39" s="22" t="str">
        <f>IF(EDATE($B39,BA$4)&gt;end_date,"",SUMIFS(Data!$D:$D,Data!$A:$A,$B39,Data!$B:$B,BA$4))</f>
        <v/>
      </c>
      <c r="BB39" s="22" t="str">
        <f>IF(EDATE($B39,BB$4)&gt;end_date,"",SUMIFS(Data!$D:$D,Data!$A:$A,$B39,Data!$B:$B,BB$4))</f>
        <v/>
      </c>
      <c r="BC39" s="22" t="str">
        <f>IF(EDATE($B39,BC$4)&gt;end_date,"",SUMIFS(Data!$D:$D,Data!$A:$A,$B39,Data!$B:$B,BC$4))</f>
        <v/>
      </c>
      <c r="BD39" s="23" t="str">
        <f>IF(EDATE($B39,BD$4)&gt;end_date,"",SUMIFS(Data!$D:$D,Data!$A:$A,$B39,Data!$B:$B,BD$4))</f>
        <v/>
      </c>
      <c r="BE39" s="16"/>
      <c r="BF39" s="16"/>
      <c r="BG39" s="16"/>
      <c r="BH39" s="16"/>
      <c r="BI39" s="16"/>
      <c r="BJ39" s="16"/>
      <c r="BK39" s="16"/>
      <c r="BL39" s="16"/>
      <c r="BM39" s="16"/>
      <c r="BN39" s="16"/>
      <c r="BO39" s="16"/>
      <c r="BP39" s="16"/>
    </row>
    <row r="40" spans="2:68" x14ac:dyDescent="0.25">
      <c r="B40" s="31">
        <f t="shared" si="1"/>
        <v>43252</v>
      </c>
      <c r="C40" s="22">
        <f>IF(EDATE($B40,C$4)&gt;end_date,"",SUMIFS(Data!$D:$D,Data!$A:$A,$B40,Data!$B:$B,C$4))</f>
        <v>1437267.5538679226</v>
      </c>
      <c r="D40" s="22">
        <f>IF(EDATE($B40,D$4)&gt;end_date,"",SUMIFS(Data!$D:$D,Data!$A:$A,$B40,Data!$B:$B,D$4))</f>
        <v>3281660</v>
      </c>
      <c r="E40" s="22">
        <f>IF(EDATE($B40,E$4)&gt;end_date,"",SUMIFS(Data!$D:$D,Data!$A:$A,$B40,Data!$B:$B,E$4))</f>
        <v>4583580</v>
      </c>
      <c r="F40" s="22">
        <f>IF(EDATE($B40,F$4)&gt;end_date,"",SUMIFS(Data!$D:$D,Data!$A:$A,$B40,Data!$B:$B,F$4))</f>
        <v>5669895.1701696971</v>
      </c>
      <c r="G40" s="22">
        <f>IF(EDATE($B40,G$4)&gt;end_date,"",SUMIFS(Data!$D:$D,Data!$A:$A,$B40,Data!$B:$B,G$4))</f>
        <v>6518736</v>
      </c>
      <c r="H40" s="22">
        <f>IF(EDATE($B40,H$4)&gt;end_date,"",SUMIFS(Data!$D:$D,Data!$A:$A,$B40,Data!$B:$B,H$4))</f>
        <v>7237199.9999999991</v>
      </c>
      <c r="I40" s="22">
        <f>IF(EDATE($B40,I$4)&gt;end_date,"",SUMIFS(Data!$D:$D,Data!$A:$A,$B40,Data!$B:$B,I$4))</f>
        <v>7856599.9999999991</v>
      </c>
      <c r="J40" s="22">
        <f>IF(EDATE($B40,J$4)&gt;end_date,"",SUMIFS(Data!$D:$D,Data!$A:$A,$B40,Data!$B:$B,J$4))</f>
        <v>8444215</v>
      </c>
      <c r="K40" s="22">
        <f>IF(EDATE($B40,K$4)&gt;end_date,"",SUMIFS(Data!$D:$D,Data!$A:$A,$B40,Data!$B:$B,K$4))</f>
        <v>8966630</v>
      </c>
      <c r="L40" s="22">
        <f>IF(EDATE($B40,L$4)&gt;end_date,"",SUMIFS(Data!$D:$D,Data!$A:$A,$B40,Data!$B:$B,L$4))</f>
        <v>9547725</v>
      </c>
      <c r="M40" s="22">
        <f>IF(EDATE($B40,M$4)&gt;end_date,"",SUMIFS(Data!$D:$D,Data!$A:$A,$B40,Data!$B:$B,M$4))</f>
        <v>10036725</v>
      </c>
      <c r="N40" s="22">
        <f>IF(EDATE($B40,N$4)&gt;end_date,"",SUMIFS(Data!$D:$D,Data!$A:$A,$B40,Data!$B:$B,N$4))</f>
        <v>10545285</v>
      </c>
      <c r="O40" s="22">
        <f>IF(EDATE($B40,O$4)&gt;end_date,"",SUMIFS(Data!$D:$D,Data!$A:$A,$B40,Data!$B:$B,O$4))</f>
        <v>11052215</v>
      </c>
      <c r="P40" s="22">
        <f>IF(EDATE($B40,P$4)&gt;end_date,"",SUMIFS(Data!$D:$D,Data!$A:$A,$B40,Data!$B:$B,P$4))</f>
        <v>11504540</v>
      </c>
      <c r="Q40" s="22">
        <f>IF(EDATE($B40,Q$4)&gt;end_date,"",SUMIFS(Data!$D:$D,Data!$A:$A,$B40,Data!$B:$B,Q$4))</f>
        <v>11846840</v>
      </c>
      <c r="R40" s="22">
        <f>IF(EDATE($B40,R$4)&gt;end_date,"",SUMIFS(Data!$D:$D,Data!$A:$A,$B40,Data!$B:$B,R$4))</f>
        <v>12123940</v>
      </c>
      <c r="S40" s="22">
        <f>IF(EDATE($B40,S$4)&gt;end_date,"",SUMIFS(Data!$D:$D,Data!$A:$A,$B40,Data!$B:$B,S$4))</f>
        <v>12377405</v>
      </c>
      <c r="T40" s="22">
        <f>IF(EDATE($B40,T$4)&gt;end_date,"",SUMIFS(Data!$D:$D,Data!$A:$A,$B40,Data!$B:$B,T$4))</f>
        <v>12580340</v>
      </c>
      <c r="U40" s="22">
        <f>IF(EDATE($B40,U$4)&gt;end_date,"",SUMIFS(Data!$D:$D,Data!$A:$A,$B40,Data!$B:$B,U$4))</f>
        <v>12770235</v>
      </c>
      <c r="V40" s="22" t="str">
        <f>IF(EDATE($B40,V$4)&gt;end_date,"",SUMIFS(Data!$D:$D,Data!$A:$A,$B40,Data!$B:$B,V$4))</f>
        <v/>
      </c>
      <c r="W40" s="22" t="str">
        <f>IF(EDATE($B40,W$4)&gt;end_date,"",SUMIFS(Data!$D:$D,Data!$A:$A,$B40,Data!$B:$B,W$4))</f>
        <v/>
      </c>
      <c r="X40" s="22" t="str">
        <f>IF(EDATE($B40,X$4)&gt;end_date,"",SUMIFS(Data!$D:$D,Data!$A:$A,$B40,Data!$B:$B,X$4))</f>
        <v/>
      </c>
      <c r="Y40" s="22" t="str">
        <f>IF(EDATE($B40,Y$4)&gt;end_date,"",SUMIFS(Data!$D:$D,Data!$A:$A,$B40,Data!$B:$B,Y$4))</f>
        <v/>
      </c>
      <c r="Z40" s="22" t="str">
        <f>IF(EDATE($B40,Z$4)&gt;end_date,"",SUMIFS(Data!$D:$D,Data!$A:$A,$B40,Data!$B:$B,Z$4))</f>
        <v/>
      </c>
      <c r="AA40" s="22" t="str">
        <f>IF(EDATE($B40,AA$4)&gt;end_date,"",SUMIFS(Data!$D:$D,Data!$A:$A,$B40,Data!$B:$B,AA$4))</f>
        <v/>
      </c>
      <c r="AB40" s="22" t="str">
        <f>IF(EDATE($B40,AB$4)&gt;end_date,"",SUMIFS(Data!$D:$D,Data!$A:$A,$B40,Data!$B:$B,AB$4))</f>
        <v/>
      </c>
      <c r="AC40" s="22" t="str">
        <f>IF(EDATE($B40,AC$4)&gt;end_date,"",SUMIFS(Data!$D:$D,Data!$A:$A,$B40,Data!$B:$B,AC$4))</f>
        <v/>
      </c>
      <c r="AD40" s="22" t="str">
        <f>IF(EDATE($B40,AD$4)&gt;end_date,"",SUMIFS(Data!$D:$D,Data!$A:$A,$B40,Data!$B:$B,AD$4))</f>
        <v/>
      </c>
      <c r="AE40" s="22" t="str">
        <f>IF(EDATE($B40,AE$4)&gt;end_date,"",SUMIFS(Data!$D:$D,Data!$A:$A,$B40,Data!$B:$B,AE$4))</f>
        <v/>
      </c>
      <c r="AF40" s="22" t="str">
        <f>IF(EDATE($B40,AF$4)&gt;end_date,"",SUMIFS(Data!$D:$D,Data!$A:$A,$B40,Data!$B:$B,AF$4))</f>
        <v/>
      </c>
      <c r="AG40" s="22" t="str">
        <f>IF(EDATE($B40,AG$4)&gt;end_date,"",SUMIFS(Data!$D:$D,Data!$A:$A,$B40,Data!$B:$B,AG$4))</f>
        <v/>
      </c>
      <c r="AH40" s="22" t="str">
        <f>IF(EDATE($B40,AH$4)&gt;end_date,"",SUMIFS(Data!$D:$D,Data!$A:$A,$B40,Data!$B:$B,AH$4))</f>
        <v/>
      </c>
      <c r="AI40" s="22" t="str">
        <f>IF(EDATE($B40,AI$4)&gt;end_date,"",SUMIFS(Data!$D:$D,Data!$A:$A,$B40,Data!$B:$B,AI$4))</f>
        <v/>
      </c>
      <c r="AJ40" s="22" t="str">
        <f>IF(EDATE($B40,AJ$4)&gt;end_date,"",SUMIFS(Data!$D:$D,Data!$A:$A,$B40,Data!$B:$B,AJ$4))</f>
        <v/>
      </c>
      <c r="AK40" s="22" t="str">
        <f>IF(EDATE($B40,AK$4)&gt;end_date,"",SUMIFS(Data!$D:$D,Data!$A:$A,$B40,Data!$B:$B,AK$4))</f>
        <v/>
      </c>
      <c r="AL40" s="22" t="str">
        <f>IF(EDATE($B40,AL$4)&gt;end_date,"",SUMIFS(Data!$D:$D,Data!$A:$A,$B40,Data!$B:$B,AL$4))</f>
        <v/>
      </c>
      <c r="AM40" s="22" t="str">
        <f>IF(EDATE($B40,AM$4)&gt;end_date,"",SUMIFS(Data!$D:$D,Data!$A:$A,$B40,Data!$B:$B,AM$4))</f>
        <v/>
      </c>
      <c r="AN40" s="22" t="str">
        <f>IF(EDATE($B40,AN$4)&gt;end_date,"",SUMIFS(Data!$D:$D,Data!$A:$A,$B40,Data!$B:$B,AN$4))</f>
        <v/>
      </c>
      <c r="AO40" s="22" t="str">
        <f>IF(EDATE($B40,AO$4)&gt;end_date,"",SUMIFS(Data!$D:$D,Data!$A:$A,$B40,Data!$B:$B,AO$4))</f>
        <v/>
      </c>
      <c r="AP40" s="22" t="str">
        <f>IF(EDATE($B40,AP$4)&gt;end_date,"",SUMIFS(Data!$D:$D,Data!$A:$A,$B40,Data!$B:$B,AP$4))</f>
        <v/>
      </c>
      <c r="AQ40" s="22" t="str">
        <f>IF(EDATE($B40,AQ$4)&gt;end_date,"",SUMIFS(Data!$D:$D,Data!$A:$A,$B40,Data!$B:$B,AQ$4))</f>
        <v/>
      </c>
      <c r="AR40" s="22" t="str">
        <f>IF(EDATE($B40,AR$4)&gt;end_date,"",SUMIFS(Data!$D:$D,Data!$A:$A,$B40,Data!$B:$B,AR$4))</f>
        <v/>
      </c>
      <c r="AS40" s="22" t="str">
        <f>IF(EDATE($B40,AS$4)&gt;end_date,"",SUMIFS(Data!$D:$D,Data!$A:$A,$B40,Data!$B:$B,AS$4))</f>
        <v/>
      </c>
      <c r="AT40" s="22" t="str">
        <f>IF(EDATE($B40,AT$4)&gt;end_date,"",SUMIFS(Data!$D:$D,Data!$A:$A,$B40,Data!$B:$B,AT$4))</f>
        <v/>
      </c>
      <c r="AU40" s="22" t="str">
        <f>IF(EDATE($B40,AU$4)&gt;end_date,"",SUMIFS(Data!$D:$D,Data!$A:$A,$B40,Data!$B:$B,AU$4))</f>
        <v/>
      </c>
      <c r="AV40" s="22" t="str">
        <f>IF(EDATE($B40,AV$4)&gt;end_date,"",SUMIFS(Data!$D:$D,Data!$A:$A,$B40,Data!$B:$B,AV$4))</f>
        <v/>
      </c>
      <c r="AW40" s="22" t="str">
        <f>IF(EDATE($B40,AW$4)&gt;end_date,"",SUMIFS(Data!$D:$D,Data!$A:$A,$B40,Data!$B:$B,AW$4))</f>
        <v/>
      </c>
      <c r="AX40" s="22" t="str">
        <f>IF(EDATE($B40,AX$4)&gt;end_date,"",SUMIFS(Data!$D:$D,Data!$A:$A,$B40,Data!$B:$B,AX$4))</f>
        <v/>
      </c>
      <c r="AY40" s="22" t="str">
        <f>IF(EDATE($B40,AY$4)&gt;end_date,"",SUMIFS(Data!$D:$D,Data!$A:$A,$B40,Data!$B:$B,AY$4))</f>
        <v/>
      </c>
      <c r="AZ40" s="22" t="str">
        <f>IF(EDATE($B40,AZ$4)&gt;end_date,"",SUMIFS(Data!$D:$D,Data!$A:$A,$B40,Data!$B:$B,AZ$4))</f>
        <v/>
      </c>
      <c r="BA40" s="22" t="str">
        <f>IF(EDATE($B40,BA$4)&gt;end_date,"",SUMIFS(Data!$D:$D,Data!$A:$A,$B40,Data!$B:$B,BA$4))</f>
        <v/>
      </c>
      <c r="BB40" s="22" t="str">
        <f>IF(EDATE($B40,BB$4)&gt;end_date,"",SUMIFS(Data!$D:$D,Data!$A:$A,$B40,Data!$B:$B,BB$4))</f>
        <v/>
      </c>
      <c r="BC40" s="22" t="str">
        <f>IF(EDATE($B40,BC$4)&gt;end_date,"",SUMIFS(Data!$D:$D,Data!$A:$A,$B40,Data!$B:$B,BC$4))</f>
        <v/>
      </c>
      <c r="BD40" s="23" t="str">
        <f>IF(EDATE($B40,BD$4)&gt;end_date,"",SUMIFS(Data!$D:$D,Data!$A:$A,$B40,Data!$B:$B,BD$4))</f>
        <v/>
      </c>
      <c r="BE40" s="16"/>
      <c r="BF40" s="16"/>
      <c r="BG40" s="16"/>
      <c r="BH40" s="16"/>
      <c r="BI40" s="16"/>
      <c r="BJ40" s="16"/>
      <c r="BK40" s="16"/>
      <c r="BL40" s="16"/>
      <c r="BM40" s="16"/>
      <c r="BN40" s="16"/>
      <c r="BO40" s="16"/>
      <c r="BP40" s="16"/>
    </row>
    <row r="41" spans="2:68" x14ac:dyDescent="0.25">
      <c r="B41" s="31">
        <f t="shared" si="1"/>
        <v>43282</v>
      </c>
      <c r="C41" s="22">
        <f>IF(EDATE($B41,C$4)&gt;end_date,"",SUMIFS(Data!$D:$D,Data!$A:$A,$B41,Data!$B:$B,C$4))</f>
        <v>1663740</v>
      </c>
      <c r="D41" s="22">
        <f>IF(EDATE($B41,D$4)&gt;end_date,"",SUMIFS(Data!$D:$D,Data!$A:$A,$B41,Data!$B:$B,D$4))</f>
        <v>3531300</v>
      </c>
      <c r="E41" s="22">
        <f>IF(EDATE($B41,E$4)&gt;end_date,"",SUMIFS(Data!$D:$D,Data!$A:$A,$B41,Data!$B:$B,E$4))</f>
        <v>4867214.6200268641</v>
      </c>
      <c r="F41" s="22">
        <f>IF(EDATE($B41,F$4)&gt;end_date,"",SUMIFS(Data!$D:$D,Data!$A:$A,$B41,Data!$B:$B,F$4))</f>
        <v>5939780</v>
      </c>
      <c r="G41" s="22">
        <f>IF(EDATE($B41,G$4)&gt;end_date,"",SUMIFS(Data!$D:$D,Data!$A:$A,$B41,Data!$B:$B,G$4))</f>
        <v>6840295</v>
      </c>
      <c r="H41" s="22">
        <f>IF(EDATE($B41,H$4)&gt;end_date,"",SUMIFS(Data!$D:$D,Data!$A:$A,$B41,Data!$B:$B,H$4))</f>
        <v>7643069.9999999991</v>
      </c>
      <c r="I41" s="22">
        <f>IF(EDATE($B41,I$4)&gt;end_date,"",SUMIFS(Data!$D:$D,Data!$A:$A,$B41,Data!$B:$B,I$4))</f>
        <v>8388795</v>
      </c>
      <c r="J41" s="22">
        <f>IF(EDATE($B41,J$4)&gt;end_date,"",SUMIFS(Data!$D:$D,Data!$A:$A,$B41,Data!$B:$B,J$4))</f>
        <v>9040795</v>
      </c>
      <c r="K41" s="22">
        <f>IF(EDATE($B41,K$4)&gt;end_date,"",SUMIFS(Data!$D:$D,Data!$A:$A,$B41,Data!$B:$B,K$4))</f>
        <v>9764515</v>
      </c>
      <c r="L41" s="22">
        <f>IF(EDATE($B41,L$4)&gt;end_date,"",SUMIFS(Data!$D:$D,Data!$A:$A,$B41,Data!$B:$B,L$4))</f>
        <v>10379840</v>
      </c>
      <c r="M41" s="22">
        <f>IF(EDATE($B41,M$4)&gt;end_date,"",SUMIFS(Data!$D:$D,Data!$A:$A,$B41,Data!$B:$B,M$4))</f>
        <v>11000055</v>
      </c>
      <c r="N41" s="22">
        <f>IF(EDATE($B41,N$4)&gt;end_date,"",SUMIFS(Data!$D:$D,Data!$A:$A,$B41,Data!$B:$B,N$4))</f>
        <v>11660205</v>
      </c>
      <c r="O41" s="22">
        <f>IF(EDATE($B41,O$4)&gt;end_date,"",SUMIFS(Data!$D:$D,Data!$A:$A,$B41,Data!$B:$B,O$4))</f>
        <v>12355400</v>
      </c>
      <c r="P41" s="22">
        <f>IF(EDATE($B41,P$4)&gt;end_date,"",SUMIFS(Data!$D:$D,Data!$A:$A,$B41,Data!$B:$B,P$4))</f>
        <v>12815875</v>
      </c>
      <c r="Q41" s="22">
        <f>IF(EDATE($B41,Q$4)&gt;end_date,"",SUMIFS(Data!$D:$D,Data!$A:$A,$B41,Data!$B:$B,Q$4))</f>
        <v>13175290</v>
      </c>
      <c r="R41" s="22">
        <f>IF(EDATE($B41,R$4)&gt;end_date,"",SUMIFS(Data!$D:$D,Data!$A:$A,$B41,Data!$B:$B,R$4))</f>
        <v>13498845</v>
      </c>
      <c r="S41" s="22">
        <f>IF(EDATE($B41,S$4)&gt;end_date,"",SUMIFS(Data!$D:$D,Data!$A:$A,$B41,Data!$B:$B,S$4))</f>
        <v>13766165</v>
      </c>
      <c r="T41" s="22">
        <f>IF(EDATE($B41,T$4)&gt;end_date,"",SUMIFS(Data!$D:$D,Data!$A:$A,$B41,Data!$B:$B,T$4))</f>
        <v>14018000</v>
      </c>
      <c r="U41" s="22" t="str">
        <f>IF(EDATE($B41,U$4)&gt;end_date,"",SUMIFS(Data!$D:$D,Data!$A:$A,$B41,Data!$B:$B,U$4))</f>
        <v/>
      </c>
      <c r="V41" s="22" t="str">
        <f>IF(EDATE($B41,V$4)&gt;end_date,"",SUMIFS(Data!$D:$D,Data!$A:$A,$B41,Data!$B:$B,V$4))</f>
        <v/>
      </c>
      <c r="W41" s="22" t="str">
        <f>IF(EDATE($B41,W$4)&gt;end_date,"",SUMIFS(Data!$D:$D,Data!$A:$A,$B41,Data!$B:$B,W$4))</f>
        <v/>
      </c>
      <c r="X41" s="22" t="str">
        <f>IF(EDATE($B41,X$4)&gt;end_date,"",SUMIFS(Data!$D:$D,Data!$A:$A,$B41,Data!$B:$B,X$4))</f>
        <v/>
      </c>
      <c r="Y41" s="22" t="str">
        <f>IF(EDATE($B41,Y$4)&gt;end_date,"",SUMIFS(Data!$D:$D,Data!$A:$A,$B41,Data!$B:$B,Y$4))</f>
        <v/>
      </c>
      <c r="Z41" s="22" t="str">
        <f>IF(EDATE($B41,Z$4)&gt;end_date,"",SUMIFS(Data!$D:$D,Data!$A:$A,$B41,Data!$B:$B,Z$4))</f>
        <v/>
      </c>
      <c r="AA41" s="22" t="str">
        <f>IF(EDATE($B41,AA$4)&gt;end_date,"",SUMIFS(Data!$D:$D,Data!$A:$A,$B41,Data!$B:$B,AA$4))</f>
        <v/>
      </c>
      <c r="AB41" s="22" t="str">
        <f>IF(EDATE($B41,AB$4)&gt;end_date,"",SUMIFS(Data!$D:$D,Data!$A:$A,$B41,Data!$B:$B,AB$4))</f>
        <v/>
      </c>
      <c r="AC41" s="22" t="str">
        <f>IF(EDATE($B41,AC$4)&gt;end_date,"",SUMIFS(Data!$D:$D,Data!$A:$A,$B41,Data!$B:$B,AC$4))</f>
        <v/>
      </c>
      <c r="AD41" s="22" t="str">
        <f>IF(EDATE($B41,AD$4)&gt;end_date,"",SUMIFS(Data!$D:$D,Data!$A:$A,$B41,Data!$B:$B,AD$4))</f>
        <v/>
      </c>
      <c r="AE41" s="22" t="str">
        <f>IF(EDATE($B41,AE$4)&gt;end_date,"",SUMIFS(Data!$D:$D,Data!$A:$A,$B41,Data!$B:$B,AE$4))</f>
        <v/>
      </c>
      <c r="AF41" s="22" t="str">
        <f>IF(EDATE($B41,AF$4)&gt;end_date,"",SUMIFS(Data!$D:$D,Data!$A:$A,$B41,Data!$B:$B,AF$4))</f>
        <v/>
      </c>
      <c r="AG41" s="22" t="str">
        <f>IF(EDATE($B41,AG$4)&gt;end_date,"",SUMIFS(Data!$D:$D,Data!$A:$A,$B41,Data!$B:$B,AG$4))</f>
        <v/>
      </c>
      <c r="AH41" s="22" t="str">
        <f>IF(EDATE($B41,AH$4)&gt;end_date,"",SUMIFS(Data!$D:$D,Data!$A:$A,$B41,Data!$B:$B,AH$4))</f>
        <v/>
      </c>
      <c r="AI41" s="22" t="str">
        <f>IF(EDATE($B41,AI$4)&gt;end_date,"",SUMIFS(Data!$D:$D,Data!$A:$A,$B41,Data!$B:$B,AI$4))</f>
        <v/>
      </c>
      <c r="AJ41" s="22" t="str">
        <f>IF(EDATE($B41,AJ$4)&gt;end_date,"",SUMIFS(Data!$D:$D,Data!$A:$A,$B41,Data!$B:$B,AJ$4))</f>
        <v/>
      </c>
      <c r="AK41" s="22" t="str">
        <f>IF(EDATE($B41,AK$4)&gt;end_date,"",SUMIFS(Data!$D:$D,Data!$A:$A,$B41,Data!$B:$B,AK$4))</f>
        <v/>
      </c>
      <c r="AL41" s="22" t="str">
        <f>IF(EDATE($B41,AL$4)&gt;end_date,"",SUMIFS(Data!$D:$D,Data!$A:$A,$B41,Data!$B:$B,AL$4))</f>
        <v/>
      </c>
      <c r="AM41" s="22" t="str">
        <f>IF(EDATE($B41,AM$4)&gt;end_date,"",SUMIFS(Data!$D:$D,Data!$A:$A,$B41,Data!$B:$B,AM$4))</f>
        <v/>
      </c>
      <c r="AN41" s="22" t="str">
        <f>IF(EDATE($B41,AN$4)&gt;end_date,"",SUMIFS(Data!$D:$D,Data!$A:$A,$B41,Data!$B:$B,AN$4))</f>
        <v/>
      </c>
      <c r="AO41" s="22" t="str">
        <f>IF(EDATE($B41,AO$4)&gt;end_date,"",SUMIFS(Data!$D:$D,Data!$A:$A,$B41,Data!$B:$B,AO$4))</f>
        <v/>
      </c>
      <c r="AP41" s="22" t="str">
        <f>IF(EDATE($B41,AP$4)&gt;end_date,"",SUMIFS(Data!$D:$D,Data!$A:$A,$B41,Data!$B:$B,AP$4))</f>
        <v/>
      </c>
      <c r="AQ41" s="22" t="str">
        <f>IF(EDATE($B41,AQ$4)&gt;end_date,"",SUMIFS(Data!$D:$D,Data!$A:$A,$B41,Data!$B:$B,AQ$4))</f>
        <v/>
      </c>
      <c r="AR41" s="22" t="str">
        <f>IF(EDATE($B41,AR$4)&gt;end_date,"",SUMIFS(Data!$D:$D,Data!$A:$A,$B41,Data!$B:$B,AR$4))</f>
        <v/>
      </c>
      <c r="AS41" s="22" t="str">
        <f>IF(EDATE($B41,AS$4)&gt;end_date,"",SUMIFS(Data!$D:$D,Data!$A:$A,$B41,Data!$B:$B,AS$4))</f>
        <v/>
      </c>
      <c r="AT41" s="22" t="str">
        <f>IF(EDATE($B41,AT$4)&gt;end_date,"",SUMIFS(Data!$D:$D,Data!$A:$A,$B41,Data!$B:$B,AT$4))</f>
        <v/>
      </c>
      <c r="AU41" s="22" t="str">
        <f>IF(EDATE($B41,AU$4)&gt;end_date,"",SUMIFS(Data!$D:$D,Data!$A:$A,$B41,Data!$B:$B,AU$4))</f>
        <v/>
      </c>
      <c r="AV41" s="22" t="str">
        <f>IF(EDATE($B41,AV$4)&gt;end_date,"",SUMIFS(Data!$D:$D,Data!$A:$A,$B41,Data!$B:$B,AV$4))</f>
        <v/>
      </c>
      <c r="AW41" s="22" t="str">
        <f>IF(EDATE($B41,AW$4)&gt;end_date,"",SUMIFS(Data!$D:$D,Data!$A:$A,$B41,Data!$B:$B,AW$4))</f>
        <v/>
      </c>
      <c r="AX41" s="22" t="str">
        <f>IF(EDATE($B41,AX$4)&gt;end_date,"",SUMIFS(Data!$D:$D,Data!$A:$A,$B41,Data!$B:$B,AX$4))</f>
        <v/>
      </c>
      <c r="AY41" s="22" t="str">
        <f>IF(EDATE($B41,AY$4)&gt;end_date,"",SUMIFS(Data!$D:$D,Data!$A:$A,$B41,Data!$B:$B,AY$4))</f>
        <v/>
      </c>
      <c r="AZ41" s="22" t="str">
        <f>IF(EDATE($B41,AZ$4)&gt;end_date,"",SUMIFS(Data!$D:$D,Data!$A:$A,$B41,Data!$B:$B,AZ$4))</f>
        <v/>
      </c>
      <c r="BA41" s="22" t="str">
        <f>IF(EDATE($B41,BA$4)&gt;end_date,"",SUMIFS(Data!$D:$D,Data!$A:$A,$B41,Data!$B:$B,BA$4))</f>
        <v/>
      </c>
      <c r="BB41" s="22" t="str">
        <f>IF(EDATE($B41,BB$4)&gt;end_date,"",SUMIFS(Data!$D:$D,Data!$A:$A,$B41,Data!$B:$B,BB$4))</f>
        <v/>
      </c>
      <c r="BC41" s="22" t="str">
        <f>IF(EDATE($B41,BC$4)&gt;end_date,"",SUMIFS(Data!$D:$D,Data!$A:$A,$B41,Data!$B:$B,BC$4))</f>
        <v/>
      </c>
      <c r="BD41" s="23" t="str">
        <f>IF(EDATE($B41,BD$4)&gt;end_date,"",SUMIFS(Data!$D:$D,Data!$A:$A,$B41,Data!$B:$B,BD$4))</f>
        <v/>
      </c>
      <c r="BE41" s="16"/>
      <c r="BF41" s="16"/>
      <c r="BG41" s="16"/>
      <c r="BH41" s="16"/>
      <c r="BI41" s="16"/>
      <c r="BJ41" s="16"/>
      <c r="BK41" s="16"/>
      <c r="BL41" s="16"/>
      <c r="BM41" s="16"/>
      <c r="BN41" s="16"/>
      <c r="BO41" s="16"/>
      <c r="BP41" s="16"/>
    </row>
    <row r="42" spans="2:68" x14ac:dyDescent="0.25">
      <c r="B42" s="31">
        <f t="shared" si="1"/>
        <v>43313</v>
      </c>
      <c r="C42" s="22">
        <f>IF(EDATE($B42,C$4)&gt;end_date,"",SUMIFS(Data!$D:$D,Data!$A:$A,$B42,Data!$B:$B,C$4))</f>
        <v>1660580</v>
      </c>
      <c r="D42" s="22">
        <f>IF(EDATE($B42,D$4)&gt;end_date,"",SUMIFS(Data!$D:$D,Data!$A:$A,$B42,Data!$B:$B,D$4))</f>
        <v>3412001.0442876332</v>
      </c>
      <c r="E42" s="22">
        <f>IF(EDATE($B42,E$4)&gt;end_date,"",SUMIFS(Data!$D:$D,Data!$A:$A,$B42,Data!$B:$B,E$4))</f>
        <v>4704728</v>
      </c>
      <c r="F42" s="22">
        <f>IF(EDATE($B42,F$4)&gt;end_date,"",SUMIFS(Data!$D:$D,Data!$A:$A,$B42,Data!$B:$B,F$4))</f>
        <v>5713150</v>
      </c>
      <c r="G42" s="22">
        <f>IF(EDATE($B42,G$4)&gt;end_date,"",SUMIFS(Data!$D:$D,Data!$A:$A,$B42,Data!$B:$B,G$4))</f>
        <v>6581125</v>
      </c>
      <c r="H42" s="22">
        <f>IF(EDATE($B42,H$4)&gt;end_date,"",SUMIFS(Data!$D:$D,Data!$A:$A,$B42,Data!$B:$B,H$4))</f>
        <v>7386344.9999999991</v>
      </c>
      <c r="I42" s="22">
        <f>IF(EDATE($B42,I$4)&gt;end_date,"",SUMIFS(Data!$D:$D,Data!$A:$A,$B42,Data!$B:$B,I$4))</f>
        <v>8071759.9999999991</v>
      </c>
      <c r="J42" s="22">
        <f>IF(EDATE($B42,J$4)&gt;end_date,"",SUMIFS(Data!$D:$D,Data!$A:$A,$B42,Data!$B:$B,J$4))</f>
        <v>8828080</v>
      </c>
      <c r="K42" s="22">
        <f>IF(EDATE($B42,K$4)&gt;end_date,"",SUMIFS(Data!$D:$D,Data!$A:$A,$B42,Data!$B:$B,K$4))</f>
        <v>9448295</v>
      </c>
      <c r="L42" s="22">
        <f>IF(EDATE($B42,L$4)&gt;end_date,"",SUMIFS(Data!$D:$D,Data!$A:$A,$B42,Data!$B:$B,L$4))</f>
        <v>10062805</v>
      </c>
      <c r="M42" s="22">
        <f>IF(EDATE($B42,M$4)&gt;end_date,"",SUMIFS(Data!$D:$D,Data!$A:$A,$B42,Data!$B:$B,M$4))</f>
        <v>10667535</v>
      </c>
      <c r="N42" s="22">
        <f>IF(EDATE($B42,N$4)&gt;end_date,"",SUMIFS(Data!$D:$D,Data!$A:$A,$B42,Data!$B:$B,N$4))</f>
        <v>11321980</v>
      </c>
      <c r="O42" s="22">
        <f>IF(EDATE($B42,O$4)&gt;end_date,"",SUMIFS(Data!$D:$D,Data!$A:$A,$B42,Data!$B:$B,O$4))</f>
        <v>11853360</v>
      </c>
      <c r="P42" s="22">
        <f>IF(EDATE($B42,P$4)&gt;end_date,"",SUMIFS(Data!$D:$D,Data!$A:$A,$B42,Data!$B:$B,P$4))</f>
        <v>12225000</v>
      </c>
      <c r="Q42" s="22">
        <f>IF(EDATE($B42,Q$4)&gt;end_date,"",SUMIFS(Data!$D:$D,Data!$A:$A,$B42,Data!$B:$B,Q$4))</f>
        <v>12553445</v>
      </c>
      <c r="R42" s="22">
        <f>IF(EDATE($B42,R$4)&gt;end_date,"",SUMIFS(Data!$D:$D,Data!$A:$A,$B42,Data!$B:$B,R$4))</f>
        <v>12827285</v>
      </c>
      <c r="S42" s="22">
        <f>IF(EDATE($B42,S$4)&gt;end_date,"",SUMIFS(Data!$D:$D,Data!$A:$A,$B42,Data!$B:$B,S$4))</f>
        <v>13084825</v>
      </c>
      <c r="T42" s="22" t="str">
        <f>IF(EDATE($B42,T$4)&gt;end_date,"",SUMIFS(Data!$D:$D,Data!$A:$A,$B42,Data!$B:$B,T$4))</f>
        <v/>
      </c>
      <c r="U42" s="22" t="str">
        <f>IF(EDATE($B42,U$4)&gt;end_date,"",SUMIFS(Data!$D:$D,Data!$A:$A,$B42,Data!$B:$B,U$4))</f>
        <v/>
      </c>
      <c r="V42" s="22" t="str">
        <f>IF(EDATE($B42,V$4)&gt;end_date,"",SUMIFS(Data!$D:$D,Data!$A:$A,$B42,Data!$B:$B,V$4))</f>
        <v/>
      </c>
      <c r="W42" s="22" t="str">
        <f>IF(EDATE($B42,W$4)&gt;end_date,"",SUMIFS(Data!$D:$D,Data!$A:$A,$B42,Data!$B:$B,W$4))</f>
        <v/>
      </c>
      <c r="X42" s="22" t="str">
        <f>IF(EDATE($B42,X$4)&gt;end_date,"",SUMIFS(Data!$D:$D,Data!$A:$A,$B42,Data!$B:$B,X$4))</f>
        <v/>
      </c>
      <c r="Y42" s="22" t="str">
        <f>IF(EDATE($B42,Y$4)&gt;end_date,"",SUMIFS(Data!$D:$D,Data!$A:$A,$B42,Data!$B:$B,Y$4))</f>
        <v/>
      </c>
      <c r="Z42" s="22" t="str">
        <f>IF(EDATE($B42,Z$4)&gt;end_date,"",SUMIFS(Data!$D:$D,Data!$A:$A,$B42,Data!$B:$B,Z$4))</f>
        <v/>
      </c>
      <c r="AA42" s="22" t="str">
        <f>IF(EDATE($B42,AA$4)&gt;end_date,"",SUMIFS(Data!$D:$D,Data!$A:$A,$B42,Data!$B:$B,AA$4))</f>
        <v/>
      </c>
      <c r="AB42" s="22" t="str">
        <f>IF(EDATE($B42,AB$4)&gt;end_date,"",SUMIFS(Data!$D:$D,Data!$A:$A,$B42,Data!$B:$B,AB$4))</f>
        <v/>
      </c>
      <c r="AC42" s="22" t="str">
        <f>IF(EDATE($B42,AC$4)&gt;end_date,"",SUMIFS(Data!$D:$D,Data!$A:$A,$B42,Data!$B:$B,AC$4))</f>
        <v/>
      </c>
      <c r="AD42" s="22" t="str">
        <f>IF(EDATE($B42,AD$4)&gt;end_date,"",SUMIFS(Data!$D:$D,Data!$A:$A,$B42,Data!$B:$B,AD$4))</f>
        <v/>
      </c>
      <c r="AE42" s="22" t="str">
        <f>IF(EDATE($B42,AE$4)&gt;end_date,"",SUMIFS(Data!$D:$D,Data!$A:$A,$B42,Data!$B:$B,AE$4))</f>
        <v/>
      </c>
      <c r="AF42" s="22" t="str">
        <f>IF(EDATE($B42,AF$4)&gt;end_date,"",SUMIFS(Data!$D:$D,Data!$A:$A,$B42,Data!$B:$B,AF$4))</f>
        <v/>
      </c>
      <c r="AG42" s="22" t="str">
        <f>IF(EDATE($B42,AG$4)&gt;end_date,"",SUMIFS(Data!$D:$D,Data!$A:$A,$B42,Data!$B:$B,AG$4))</f>
        <v/>
      </c>
      <c r="AH42" s="22" t="str">
        <f>IF(EDATE($B42,AH$4)&gt;end_date,"",SUMIFS(Data!$D:$D,Data!$A:$A,$B42,Data!$B:$B,AH$4))</f>
        <v/>
      </c>
      <c r="AI42" s="22" t="str">
        <f>IF(EDATE($B42,AI$4)&gt;end_date,"",SUMIFS(Data!$D:$D,Data!$A:$A,$B42,Data!$B:$B,AI$4))</f>
        <v/>
      </c>
      <c r="AJ42" s="22" t="str">
        <f>IF(EDATE($B42,AJ$4)&gt;end_date,"",SUMIFS(Data!$D:$D,Data!$A:$A,$B42,Data!$B:$B,AJ$4))</f>
        <v/>
      </c>
      <c r="AK42" s="22" t="str">
        <f>IF(EDATE($B42,AK$4)&gt;end_date,"",SUMIFS(Data!$D:$D,Data!$A:$A,$B42,Data!$B:$B,AK$4))</f>
        <v/>
      </c>
      <c r="AL42" s="22" t="str">
        <f>IF(EDATE($B42,AL$4)&gt;end_date,"",SUMIFS(Data!$D:$D,Data!$A:$A,$B42,Data!$B:$B,AL$4))</f>
        <v/>
      </c>
      <c r="AM42" s="22" t="str">
        <f>IF(EDATE($B42,AM$4)&gt;end_date,"",SUMIFS(Data!$D:$D,Data!$A:$A,$B42,Data!$B:$B,AM$4))</f>
        <v/>
      </c>
      <c r="AN42" s="22" t="str">
        <f>IF(EDATE($B42,AN$4)&gt;end_date,"",SUMIFS(Data!$D:$D,Data!$A:$A,$B42,Data!$B:$B,AN$4))</f>
        <v/>
      </c>
      <c r="AO42" s="22" t="str">
        <f>IF(EDATE($B42,AO$4)&gt;end_date,"",SUMIFS(Data!$D:$D,Data!$A:$A,$B42,Data!$B:$B,AO$4))</f>
        <v/>
      </c>
      <c r="AP42" s="22" t="str">
        <f>IF(EDATE($B42,AP$4)&gt;end_date,"",SUMIFS(Data!$D:$D,Data!$A:$A,$B42,Data!$B:$B,AP$4))</f>
        <v/>
      </c>
      <c r="AQ42" s="22" t="str">
        <f>IF(EDATE($B42,AQ$4)&gt;end_date,"",SUMIFS(Data!$D:$D,Data!$A:$A,$B42,Data!$B:$B,AQ$4))</f>
        <v/>
      </c>
      <c r="AR42" s="22" t="str">
        <f>IF(EDATE($B42,AR$4)&gt;end_date,"",SUMIFS(Data!$D:$D,Data!$A:$A,$B42,Data!$B:$B,AR$4))</f>
        <v/>
      </c>
      <c r="AS42" s="22" t="str">
        <f>IF(EDATE($B42,AS$4)&gt;end_date,"",SUMIFS(Data!$D:$D,Data!$A:$A,$B42,Data!$B:$B,AS$4))</f>
        <v/>
      </c>
      <c r="AT42" s="22" t="str">
        <f>IF(EDATE($B42,AT$4)&gt;end_date,"",SUMIFS(Data!$D:$D,Data!$A:$A,$B42,Data!$B:$B,AT$4))</f>
        <v/>
      </c>
      <c r="AU42" s="22" t="str">
        <f>IF(EDATE($B42,AU$4)&gt;end_date,"",SUMIFS(Data!$D:$D,Data!$A:$A,$B42,Data!$B:$B,AU$4))</f>
        <v/>
      </c>
      <c r="AV42" s="22" t="str">
        <f>IF(EDATE($B42,AV$4)&gt;end_date,"",SUMIFS(Data!$D:$D,Data!$A:$A,$B42,Data!$B:$B,AV$4))</f>
        <v/>
      </c>
      <c r="AW42" s="22" t="str">
        <f>IF(EDATE($B42,AW$4)&gt;end_date,"",SUMIFS(Data!$D:$D,Data!$A:$A,$B42,Data!$B:$B,AW$4))</f>
        <v/>
      </c>
      <c r="AX42" s="22" t="str">
        <f>IF(EDATE($B42,AX$4)&gt;end_date,"",SUMIFS(Data!$D:$D,Data!$A:$A,$B42,Data!$B:$B,AX$4))</f>
        <v/>
      </c>
      <c r="AY42" s="22" t="str">
        <f>IF(EDATE($B42,AY$4)&gt;end_date,"",SUMIFS(Data!$D:$D,Data!$A:$A,$B42,Data!$B:$B,AY$4))</f>
        <v/>
      </c>
      <c r="AZ42" s="22" t="str">
        <f>IF(EDATE($B42,AZ$4)&gt;end_date,"",SUMIFS(Data!$D:$D,Data!$A:$A,$B42,Data!$B:$B,AZ$4))</f>
        <v/>
      </c>
      <c r="BA42" s="22" t="str">
        <f>IF(EDATE($B42,BA$4)&gt;end_date,"",SUMIFS(Data!$D:$D,Data!$A:$A,$B42,Data!$B:$B,BA$4))</f>
        <v/>
      </c>
      <c r="BB42" s="22" t="str">
        <f>IF(EDATE($B42,BB$4)&gt;end_date,"",SUMIFS(Data!$D:$D,Data!$A:$A,$B42,Data!$B:$B,BB$4))</f>
        <v/>
      </c>
      <c r="BC42" s="22" t="str">
        <f>IF(EDATE($B42,BC$4)&gt;end_date,"",SUMIFS(Data!$D:$D,Data!$A:$A,$B42,Data!$B:$B,BC$4))</f>
        <v/>
      </c>
      <c r="BD42" s="23" t="str">
        <f>IF(EDATE($B42,BD$4)&gt;end_date,"",SUMIFS(Data!$D:$D,Data!$A:$A,$B42,Data!$B:$B,BD$4))</f>
        <v/>
      </c>
      <c r="BE42" s="16"/>
      <c r="BF42" s="16"/>
      <c r="BG42" s="16"/>
      <c r="BH42" s="16"/>
      <c r="BI42" s="16"/>
      <c r="BJ42" s="16"/>
      <c r="BK42" s="16"/>
      <c r="BL42" s="16"/>
      <c r="BM42" s="16"/>
      <c r="BN42" s="16"/>
      <c r="BO42" s="16"/>
      <c r="BP42" s="16"/>
    </row>
    <row r="43" spans="2:68" x14ac:dyDescent="0.25">
      <c r="B43" s="31">
        <f t="shared" si="1"/>
        <v>43344</v>
      </c>
      <c r="C43" s="22">
        <f>IF(EDATE($B43,C$4)&gt;end_date,"",SUMIFS(Data!$D:$D,Data!$A:$A,$B43,Data!$B:$B,C$4))</f>
        <v>1426807.2873115269</v>
      </c>
      <c r="D43" s="22">
        <f>IF(EDATE($B43,D$4)&gt;end_date,"",SUMIFS(Data!$D:$D,Data!$A:$A,$B43,Data!$B:$B,D$4))</f>
        <v>3148124</v>
      </c>
      <c r="E43" s="22">
        <f>IF(EDATE($B43,E$4)&gt;end_date,"",SUMIFS(Data!$D:$D,Data!$A:$A,$B43,Data!$B:$B,E$4))</f>
        <v>4326020</v>
      </c>
      <c r="F43" s="22">
        <f>IF(EDATE($B43,F$4)&gt;end_date,"",SUMIFS(Data!$D:$D,Data!$A:$A,$B43,Data!$B:$B,F$4))</f>
        <v>5280385</v>
      </c>
      <c r="G43" s="22">
        <f>IF(EDATE($B43,G$4)&gt;end_date,"",SUMIFS(Data!$D:$D,Data!$A:$A,$B43,Data!$B:$B,G$4))</f>
        <v>6156510</v>
      </c>
      <c r="H43" s="22">
        <f>IF(EDATE($B43,H$4)&gt;end_date,"",SUMIFS(Data!$D:$D,Data!$A:$A,$B43,Data!$B:$B,H$4))</f>
        <v>6902235</v>
      </c>
      <c r="I43" s="22">
        <f>IF(EDATE($B43,I$4)&gt;end_date,"",SUMIFS(Data!$D:$D,Data!$A:$A,$B43,Data!$B:$B,I$4))</f>
        <v>7701749.9999999991</v>
      </c>
      <c r="J43" s="22">
        <f>IF(EDATE($B43,J$4)&gt;end_date,"",SUMIFS(Data!$D:$D,Data!$A:$A,$B43,Data!$B:$B,J$4))</f>
        <v>8357009.9999999991</v>
      </c>
      <c r="K43" s="22">
        <f>IF(EDATE($B43,K$4)&gt;end_date,"",SUMIFS(Data!$D:$D,Data!$A:$A,$B43,Data!$B:$B,K$4))</f>
        <v>8994340</v>
      </c>
      <c r="L43" s="22">
        <f>IF(EDATE($B43,L$4)&gt;end_date,"",SUMIFS(Data!$D:$D,Data!$A:$A,$B43,Data!$B:$B,L$4))</f>
        <v>9599070</v>
      </c>
      <c r="M43" s="22">
        <f>IF(EDATE($B43,M$4)&gt;end_date,"",SUMIFS(Data!$D:$D,Data!$A:$A,$B43,Data!$B:$B,M$4))</f>
        <v>10205430</v>
      </c>
      <c r="N43" s="22">
        <f>IF(EDATE($B43,N$4)&gt;end_date,"",SUMIFS(Data!$D:$D,Data!$A:$A,$B43,Data!$B:$B,N$4))</f>
        <v>10722955</v>
      </c>
      <c r="O43" s="22">
        <f>IF(EDATE($B43,O$4)&gt;end_date,"",SUMIFS(Data!$D:$D,Data!$A:$A,$B43,Data!$B:$B,O$4))</f>
        <v>11165500</v>
      </c>
      <c r="P43" s="22">
        <f>IF(EDATE($B43,P$4)&gt;end_date,"",SUMIFS(Data!$D:$D,Data!$A:$A,$B43,Data!$B:$B,P$4))</f>
        <v>11526545</v>
      </c>
      <c r="Q43" s="22">
        <f>IF(EDATE($B43,Q$4)&gt;end_date,"",SUMIFS(Data!$D:$D,Data!$A:$A,$B43,Data!$B:$B,Q$4))</f>
        <v>11814240</v>
      </c>
      <c r="R43" s="22">
        <f>IF(EDATE($B43,R$4)&gt;end_date,"",SUMIFS(Data!$D:$D,Data!$A:$A,$B43,Data!$B:$B,R$4))</f>
        <v>12068520</v>
      </c>
      <c r="S43" s="22" t="str">
        <f>IF(EDATE($B43,S$4)&gt;end_date,"",SUMIFS(Data!$D:$D,Data!$A:$A,$B43,Data!$B:$B,S$4))</f>
        <v/>
      </c>
      <c r="T43" s="22" t="str">
        <f>IF(EDATE($B43,T$4)&gt;end_date,"",SUMIFS(Data!$D:$D,Data!$A:$A,$B43,Data!$B:$B,T$4))</f>
        <v/>
      </c>
      <c r="U43" s="22" t="str">
        <f>IF(EDATE($B43,U$4)&gt;end_date,"",SUMIFS(Data!$D:$D,Data!$A:$A,$B43,Data!$B:$B,U$4))</f>
        <v/>
      </c>
      <c r="V43" s="22" t="str">
        <f>IF(EDATE($B43,V$4)&gt;end_date,"",SUMIFS(Data!$D:$D,Data!$A:$A,$B43,Data!$B:$B,V$4))</f>
        <v/>
      </c>
      <c r="W43" s="22" t="str">
        <f>IF(EDATE($B43,W$4)&gt;end_date,"",SUMIFS(Data!$D:$D,Data!$A:$A,$B43,Data!$B:$B,W$4))</f>
        <v/>
      </c>
      <c r="X43" s="22" t="str">
        <f>IF(EDATE($B43,X$4)&gt;end_date,"",SUMIFS(Data!$D:$D,Data!$A:$A,$B43,Data!$B:$B,X$4))</f>
        <v/>
      </c>
      <c r="Y43" s="22" t="str">
        <f>IF(EDATE($B43,Y$4)&gt;end_date,"",SUMIFS(Data!$D:$D,Data!$A:$A,$B43,Data!$B:$B,Y$4))</f>
        <v/>
      </c>
      <c r="Z43" s="22" t="str">
        <f>IF(EDATE($B43,Z$4)&gt;end_date,"",SUMIFS(Data!$D:$D,Data!$A:$A,$B43,Data!$B:$B,Z$4))</f>
        <v/>
      </c>
      <c r="AA43" s="22" t="str">
        <f>IF(EDATE($B43,AA$4)&gt;end_date,"",SUMIFS(Data!$D:$D,Data!$A:$A,$B43,Data!$B:$B,AA$4))</f>
        <v/>
      </c>
      <c r="AB43" s="22" t="str">
        <f>IF(EDATE($B43,AB$4)&gt;end_date,"",SUMIFS(Data!$D:$D,Data!$A:$A,$B43,Data!$B:$B,AB$4))</f>
        <v/>
      </c>
      <c r="AC43" s="22" t="str">
        <f>IF(EDATE($B43,AC$4)&gt;end_date,"",SUMIFS(Data!$D:$D,Data!$A:$A,$B43,Data!$B:$B,AC$4))</f>
        <v/>
      </c>
      <c r="AD43" s="22" t="str">
        <f>IF(EDATE($B43,AD$4)&gt;end_date,"",SUMIFS(Data!$D:$D,Data!$A:$A,$B43,Data!$B:$B,AD$4))</f>
        <v/>
      </c>
      <c r="AE43" s="22" t="str">
        <f>IF(EDATE($B43,AE$4)&gt;end_date,"",SUMIFS(Data!$D:$D,Data!$A:$A,$B43,Data!$B:$B,AE$4))</f>
        <v/>
      </c>
      <c r="AF43" s="22" t="str">
        <f>IF(EDATE($B43,AF$4)&gt;end_date,"",SUMIFS(Data!$D:$D,Data!$A:$A,$B43,Data!$B:$B,AF$4))</f>
        <v/>
      </c>
      <c r="AG43" s="22" t="str">
        <f>IF(EDATE($B43,AG$4)&gt;end_date,"",SUMIFS(Data!$D:$D,Data!$A:$A,$B43,Data!$B:$B,AG$4))</f>
        <v/>
      </c>
      <c r="AH43" s="22" t="str">
        <f>IF(EDATE($B43,AH$4)&gt;end_date,"",SUMIFS(Data!$D:$D,Data!$A:$A,$B43,Data!$B:$B,AH$4))</f>
        <v/>
      </c>
      <c r="AI43" s="22" t="str">
        <f>IF(EDATE($B43,AI$4)&gt;end_date,"",SUMIFS(Data!$D:$D,Data!$A:$A,$B43,Data!$B:$B,AI$4))</f>
        <v/>
      </c>
      <c r="AJ43" s="22" t="str">
        <f>IF(EDATE($B43,AJ$4)&gt;end_date,"",SUMIFS(Data!$D:$D,Data!$A:$A,$B43,Data!$B:$B,AJ$4))</f>
        <v/>
      </c>
      <c r="AK43" s="22" t="str">
        <f>IF(EDATE($B43,AK$4)&gt;end_date,"",SUMIFS(Data!$D:$D,Data!$A:$A,$B43,Data!$B:$B,AK$4))</f>
        <v/>
      </c>
      <c r="AL43" s="22" t="str">
        <f>IF(EDATE($B43,AL$4)&gt;end_date,"",SUMIFS(Data!$D:$D,Data!$A:$A,$B43,Data!$B:$B,AL$4))</f>
        <v/>
      </c>
      <c r="AM43" s="22" t="str">
        <f>IF(EDATE($B43,AM$4)&gt;end_date,"",SUMIFS(Data!$D:$D,Data!$A:$A,$B43,Data!$B:$B,AM$4))</f>
        <v/>
      </c>
      <c r="AN43" s="22" t="str">
        <f>IF(EDATE($B43,AN$4)&gt;end_date,"",SUMIFS(Data!$D:$D,Data!$A:$A,$B43,Data!$B:$B,AN$4))</f>
        <v/>
      </c>
      <c r="AO43" s="22" t="str">
        <f>IF(EDATE($B43,AO$4)&gt;end_date,"",SUMIFS(Data!$D:$D,Data!$A:$A,$B43,Data!$B:$B,AO$4))</f>
        <v/>
      </c>
      <c r="AP43" s="22" t="str">
        <f>IF(EDATE($B43,AP$4)&gt;end_date,"",SUMIFS(Data!$D:$D,Data!$A:$A,$B43,Data!$B:$B,AP$4))</f>
        <v/>
      </c>
      <c r="AQ43" s="22" t="str">
        <f>IF(EDATE($B43,AQ$4)&gt;end_date,"",SUMIFS(Data!$D:$D,Data!$A:$A,$B43,Data!$B:$B,AQ$4))</f>
        <v/>
      </c>
      <c r="AR43" s="22" t="str">
        <f>IF(EDATE($B43,AR$4)&gt;end_date,"",SUMIFS(Data!$D:$D,Data!$A:$A,$B43,Data!$B:$B,AR$4))</f>
        <v/>
      </c>
      <c r="AS43" s="22" t="str">
        <f>IF(EDATE($B43,AS$4)&gt;end_date,"",SUMIFS(Data!$D:$D,Data!$A:$A,$B43,Data!$B:$B,AS$4))</f>
        <v/>
      </c>
      <c r="AT43" s="22" t="str">
        <f>IF(EDATE($B43,AT$4)&gt;end_date,"",SUMIFS(Data!$D:$D,Data!$A:$A,$B43,Data!$B:$B,AT$4))</f>
        <v/>
      </c>
      <c r="AU43" s="22" t="str">
        <f>IF(EDATE($B43,AU$4)&gt;end_date,"",SUMIFS(Data!$D:$D,Data!$A:$A,$B43,Data!$B:$B,AU$4))</f>
        <v/>
      </c>
      <c r="AV43" s="22" t="str">
        <f>IF(EDATE($B43,AV$4)&gt;end_date,"",SUMIFS(Data!$D:$D,Data!$A:$A,$B43,Data!$B:$B,AV$4))</f>
        <v/>
      </c>
      <c r="AW43" s="22" t="str">
        <f>IF(EDATE($B43,AW$4)&gt;end_date,"",SUMIFS(Data!$D:$D,Data!$A:$A,$B43,Data!$B:$B,AW$4))</f>
        <v/>
      </c>
      <c r="AX43" s="22" t="str">
        <f>IF(EDATE($B43,AX$4)&gt;end_date,"",SUMIFS(Data!$D:$D,Data!$A:$A,$B43,Data!$B:$B,AX$4))</f>
        <v/>
      </c>
      <c r="AY43" s="22" t="str">
        <f>IF(EDATE($B43,AY$4)&gt;end_date,"",SUMIFS(Data!$D:$D,Data!$A:$A,$B43,Data!$B:$B,AY$4))</f>
        <v/>
      </c>
      <c r="AZ43" s="22" t="str">
        <f>IF(EDATE($B43,AZ$4)&gt;end_date,"",SUMIFS(Data!$D:$D,Data!$A:$A,$B43,Data!$B:$B,AZ$4))</f>
        <v/>
      </c>
      <c r="BA43" s="22" t="str">
        <f>IF(EDATE($B43,BA$4)&gt;end_date,"",SUMIFS(Data!$D:$D,Data!$A:$A,$B43,Data!$B:$B,BA$4))</f>
        <v/>
      </c>
      <c r="BB43" s="22" t="str">
        <f>IF(EDATE($B43,BB$4)&gt;end_date,"",SUMIFS(Data!$D:$D,Data!$A:$A,$B43,Data!$B:$B,BB$4))</f>
        <v/>
      </c>
      <c r="BC43" s="22" t="str">
        <f>IF(EDATE($B43,BC$4)&gt;end_date,"",SUMIFS(Data!$D:$D,Data!$A:$A,$B43,Data!$B:$B,BC$4))</f>
        <v/>
      </c>
      <c r="BD43" s="23" t="str">
        <f>IF(EDATE($B43,BD$4)&gt;end_date,"",SUMIFS(Data!$D:$D,Data!$A:$A,$B43,Data!$B:$B,BD$4))</f>
        <v/>
      </c>
      <c r="BE43" s="16"/>
      <c r="BF43" s="16"/>
      <c r="BG43" s="16"/>
      <c r="BH43" s="16"/>
      <c r="BI43" s="16"/>
      <c r="BJ43" s="16"/>
      <c r="BK43" s="16"/>
      <c r="BL43" s="16"/>
      <c r="BM43" s="16"/>
      <c r="BN43" s="16"/>
      <c r="BO43" s="16"/>
      <c r="BP43" s="16"/>
    </row>
    <row r="44" spans="2:68" x14ac:dyDescent="0.25">
      <c r="B44" s="31">
        <f t="shared" si="1"/>
        <v>43374</v>
      </c>
      <c r="C44" s="22">
        <f>IF(EDATE($B44,C$4)&gt;end_date,"",SUMIFS(Data!$D:$D,Data!$A:$A,$B44,Data!$B:$B,C$4))</f>
        <v>1549296</v>
      </c>
      <c r="D44" s="22">
        <f>IF(EDATE($B44,D$4)&gt;end_date,"",SUMIFS(Data!$D:$D,Data!$A:$A,$B44,Data!$B:$B,D$4))</f>
        <v>3172795</v>
      </c>
      <c r="E44" s="22">
        <f>IF(EDATE($B44,E$4)&gt;end_date,"",SUMIFS(Data!$D:$D,Data!$A:$A,$B44,Data!$B:$B,E$4))</f>
        <v>4366770</v>
      </c>
      <c r="F44" s="22">
        <f>IF(EDATE($B44,F$4)&gt;end_date,"",SUMIFS(Data!$D:$D,Data!$A:$A,$B44,Data!$B:$B,F$4))</f>
        <v>5426270</v>
      </c>
      <c r="G44" s="22">
        <f>IF(EDATE($B44,G$4)&gt;end_date,"",SUMIFS(Data!$D:$D,Data!$A:$A,$B44,Data!$B:$B,G$4))</f>
        <v>6291800</v>
      </c>
      <c r="H44" s="22">
        <f>IF(EDATE($B44,H$4)&gt;end_date,"",SUMIFS(Data!$D:$D,Data!$A:$A,$B44,Data!$B:$B,H$4))</f>
        <v>7191559.9999999991</v>
      </c>
      <c r="I44" s="22">
        <f>IF(EDATE($B44,I$4)&gt;end_date,"",SUMIFS(Data!$D:$D,Data!$A:$A,$B44,Data!$B:$B,I$4))</f>
        <v>7952769.9999999991</v>
      </c>
      <c r="J44" s="22">
        <f>IF(EDATE($B44,J$4)&gt;end_date,"",SUMIFS(Data!$D:$D,Data!$A:$A,$B44,Data!$B:$B,J$4))</f>
        <v>8657745</v>
      </c>
      <c r="K44" s="22">
        <f>IF(EDATE($B44,K$4)&gt;end_date,"",SUMIFS(Data!$D:$D,Data!$A:$A,$B44,Data!$B:$B,K$4))</f>
        <v>9313820</v>
      </c>
      <c r="L44" s="22">
        <f>IF(EDATE($B44,L$4)&gt;end_date,"",SUMIFS(Data!$D:$D,Data!$A:$A,$B44,Data!$B:$B,L$4))</f>
        <v>9963375</v>
      </c>
      <c r="M44" s="22">
        <f>IF(EDATE($B44,M$4)&gt;end_date,"",SUMIFS(Data!$D:$D,Data!$A:$A,$B44,Data!$B:$B,M$4))</f>
        <v>10492310</v>
      </c>
      <c r="N44" s="22">
        <f>IF(EDATE($B44,N$4)&gt;end_date,"",SUMIFS(Data!$D:$D,Data!$A:$A,$B44,Data!$B:$B,N$4))</f>
        <v>10973975</v>
      </c>
      <c r="O44" s="22">
        <f>IF(EDATE($B44,O$4)&gt;end_date,"",SUMIFS(Data!$D:$D,Data!$A:$A,$B44,Data!$B:$B,O$4))</f>
        <v>11414890</v>
      </c>
      <c r="P44" s="22">
        <f>IF(EDATE($B44,P$4)&gt;end_date,"",SUMIFS(Data!$D:$D,Data!$A:$A,$B44,Data!$B:$B,P$4))</f>
        <v>11734370</v>
      </c>
      <c r="Q44" s="22">
        <f>IF(EDATE($B44,Q$4)&gt;end_date,"",SUMIFS(Data!$D:$D,Data!$A:$A,$B44,Data!$B:$B,Q$4))</f>
        <v>12019620</v>
      </c>
      <c r="R44" s="22" t="str">
        <f>IF(EDATE($B44,R$4)&gt;end_date,"",SUMIFS(Data!$D:$D,Data!$A:$A,$B44,Data!$B:$B,R$4))</f>
        <v/>
      </c>
      <c r="S44" s="22" t="str">
        <f>IF(EDATE($B44,S$4)&gt;end_date,"",SUMIFS(Data!$D:$D,Data!$A:$A,$B44,Data!$B:$B,S$4))</f>
        <v/>
      </c>
      <c r="T44" s="22" t="str">
        <f>IF(EDATE($B44,T$4)&gt;end_date,"",SUMIFS(Data!$D:$D,Data!$A:$A,$B44,Data!$B:$B,T$4))</f>
        <v/>
      </c>
      <c r="U44" s="22" t="str">
        <f>IF(EDATE($B44,U$4)&gt;end_date,"",SUMIFS(Data!$D:$D,Data!$A:$A,$B44,Data!$B:$B,U$4))</f>
        <v/>
      </c>
      <c r="V44" s="22" t="str">
        <f>IF(EDATE($B44,V$4)&gt;end_date,"",SUMIFS(Data!$D:$D,Data!$A:$A,$B44,Data!$B:$B,V$4))</f>
        <v/>
      </c>
      <c r="W44" s="22" t="str">
        <f>IF(EDATE($B44,W$4)&gt;end_date,"",SUMIFS(Data!$D:$D,Data!$A:$A,$B44,Data!$B:$B,W$4))</f>
        <v/>
      </c>
      <c r="X44" s="22" t="str">
        <f>IF(EDATE($B44,X$4)&gt;end_date,"",SUMIFS(Data!$D:$D,Data!$A:$A,$B44,Data!$B:$B,X$4))</f>
        <v/>
      </c>
      <c r="Y44" s="22" t="str">
        <f>IF(EDATE($B44,Y$4)&gt;end_date,"",SUMIFS(Data!$D:$D,Data!$A:$A,$B44,Data!$B:$B,Y$4))</f>
        <v/>
      </c>
      <c r="Z44" s="22" t="str">
        <f>IF(EDATE($B44,Z$4)&gt;end_date,"",SUMIFS(Data!$D:$D,Data!$A:$A,$B44,Data!$B:$B,Z$4))</f>
        <v/>
      </c>
      <c r="AA44" s="22" t="str">
        <f>IF(EDATE($B44,AA$4)&gt;end_date,"",SUMIFS(Data!$D:$D,Data!$A:$A,$B44,Data!$B:$B,AA$4))</f>
        <v/>
      </c>
      <c r="AB44" s="22" t="str">
        <f>IF(EDATE($B44,AB$4)&gt;end_date,"",SUMIFS(Data!$D:$D,Data!$A:$A,$B44,Data!$B:$B,AB$4))</f>
        <v/>
      </c>
      <c r="AC44" s="22" t="str">
        <f>IF(EDATE($B44,AC$4)&gt;end_date,"",SUMIFS(Data!$D:$D,Data!$A:$A,$B44,Data!$B:$B,AC$4))</f>
        <v/>
      </c>
      <c r="AD44" s="22" t="str">
        <f>IF(EDATE($B44,AD$4)&gt;end_date,"",SUMIFS(Data!$D:$D,Data!$A:$A,$B44,Data!$B:$B,AD$4))</f>
        <v/>
      </c>
      <c r="AE44" s="22" t="str">
        <f>IF(EDATE($B44,AE$4)&gt;end_date,"",SUMIFS(Data!$D:$D,Data!$A:$A,$B44,Data!$B:$B,AE$4))</f>
        <v/>
      </c>
      <c r="AF44" s="22" t="str">
        <f>IF(EDATE($B44,AF$4)&gt;end_date,"",SUMIFS(Data!$D:$D,Data!$A:$A,$B44,Data!$B:$B,AF$4))</f>
        <v/>
      </c>
      <c r="AG44" s="22" t="str">
        <f>IF(EDATE($B44,AG$4)&gt;end_date,"",SUMIFS(Data!$D:$D,Data!$A:$A,$B44,Data!$B:$B,AG$4))</f>
        <v/>
      </c>
      <c r="AH44" s="22" t="str">
        <f>IF(EDATE($B44,AH$4)&gt;end_date,"",SUMIFS(Data!$D:$D,Data!$A:$A,$B44,Data!$B:$B,AH$4))</f>
        <v/>
      </c>
      <c r="AI44" s="22" t="str">
        <f>IF(EDATE($B44,AI$4)&gt;end_date,"",SUMIFS(Data!$D:$D,Data!$A:$A,$B44,Data!$B:$B,AI$4))</f>
        <v/>
      </c>
      <c r="AJ44" s="22" t="str">
        <f>IF(EDATE($B44,AJ$4)&gt;end_date,"",SUMIFS(Data!$D:$D,Data!$A:$A,$B44,Data!$B:$B,AJ$4))</f>
        <v/>
      </c>
      <c r="AK44" s="22" t="str">
        <f>IF(EDATE($B44,AK$4)&gt;end_date,"",SUMIFS(Data!$D:$D,Data!$A:$A,$B44,Data!$B:$B,AK$4))</f>
        <v/>
      </c>
      <c r="AL44" s="22" t="str">
        <f>IF(EDATE($B44,AL$4)&gt;end_date,"",SUMIFS(Data!$D:$D,Data!$A:$A,$B44,Data!$B:$B,AL$4))</f>
        <v/>
      </c>
      <c r="AM44" s="22" t="str">
        <f>IF(EDATE($B44,AM$4)&gt;end_date,"",SUMIFS(Data!$D:$D,Data!$A:$A,$B44,Data!$B:$B,AM$4))</f>
        <v/>
      </c>
      <c r="AN44" s="22" t="str">
        <f>IF(EDATE($B44,AN$4)&gt;end_date,"",SUMIFS(Data!$D:$D,Data!$A:$A,$B44,Data!$B:$B,AN$4))</f>
        <v/>
      </c>
      <c r="AO44" s="22" t="str">
        <f>IF(EDATE($B44,AO$4)&gt;end_date,"",SUMIFS(Data!$D:$D,Data!$A:$A,$B44,Data!$B:$B,AO$4))</f>
        <v/>
      </c>
      <c r="AP44" s="22" t="str">
        <f>IF(EDATE($B44,AP$4)&gt;end_date,"",SUMIFS(Data!$D:$D,Data!$A:$A,$B44,Data!$B:$B,AP$4))</f>
        <v/>
      </c>
      <c r="AQ44" s="22" t="str">
        <f>IF(EDATE($B44,AQ$4)&gt;end_date,"",SUMIFS(Data!$D:$D,Data!$A:$A,$B44,Data!$B:$B,AQ$4))</f>
        <v/>
      </c>
      <c r="AR44" s="22" t="str">
        <f>IF(EDATE($B44,AR$4)&gt;end_date,"",SUMIFS(Data!$D:$D,Data!$A:$A,$B44,Data!$B:$B,AR$4))</f>
        <v/>
      </c>
      <c r="AS44" s="22" t="str">
        <f>IF(EDATE($B44,AS$4)&gt;end_date,"",SUMIFS(Data!$D:$D,Data!$A:$A,$B44,Data!$B:$B,AS$4))</f>
        <v/>
      </c>
      <c r="AT44" s="22" t="str">
        <f>IF(EDATE($B44,AT$4)&gt;end_date,"",SUMIFS(Data!$D:$D,Data!$A:$A,$B44,Data!$B:$B,AT$4))</f>
        <v/>
      </c>
      <c r="AU44" s="22" t="str">
        <f>IF(EDATE($B44,AU$4)&gt;end_date,"",SUMIFS(Data!$D:$D,Data!$A:$A,$B44,Data!$B:$B,AU$4))</f>
        <v/>
      </c>
      <c r="AV44" s="22" t="str">
        <f>IF(EDATE($B44,AV$4)&gt;end_date,"",SUMIFS(Data!$D:$D,Data!$A:$A,$B44,Data!$B:$B,AV$4))</f>
        <v/>
      </c>
      <c r="AW44" s="22" t="str">
        <f>IF(EDATE($B44,AW$4)&gt;end_date,"",SUMIFS(Data!$D:$D,Data!$A:$A,$B44,Data!$B:$B,AW$4))</f>
        <v/>
      </c>
      <c r="AX44" s="22" t="str">
        <f>IF(EDATE($B44,AX$4)&gt;end_date,"",SUMIFS(Data!$D:$D,Data!$A:$A,$B44,Data!$B:$B,AX$4))</f>
        <v/>
      </c>
      <c r="AY44" s="22" t="str">
        <f>IF(EDATE($B44,AY$4)&gt;end_date,"",SUMIFS(Data!$D:$D,Data!$A:$A,$B44,Data!$B:$B,AY$4))</f>
        <v/>
      </c>
      <c r="AZ44" s="22" t="str">
        <f>IF(EDATE($B44,AZ$4)&gt;end_date,"",SUMIFS(Data!$D:$D,Data!$A:$A,$B44,Data!$B:$B,AZ$4))</f>
        <v/>
      </c>
      <c r="BA44" s="22" t="str">
        <f>IF(EDATE($B44,BA$4)&gt;end_date,"",SUMIFS(Data!$D:$D,Data!$A:$A,$B44,Data!$B:$B,BA$4))</f>
        <v/>
      </c>
      <c r="BB44" s="22" t="str">
        <f>IF(EDATE($B44,BB$4)&gt;end_date,"",SUMIFS(Data!$D:$D,Data!$A:$A,$B44,Data!$B:$B,BB$4))</f>
        <v/>
      </c>
      <c r="BC44" s="22" t="str">
        <f>IF(EDATE($B44,BC$4)&gt;end_date,"",SUMIFS(Data!$D:$D,Data!$A:$A,$B44,Data!$B:$B,BC$4))</f>
        <v/>
      </c>
      <c r="BD44" s="23" t="str">
        <f>IF(EDATE($B44,BD$4)&gt;end_date,"",SUMIFS(Data!$D:$D,Data!$A:$A,$B44,Data!$B:$B,BD$4))</f>
        <v/>
      </c>
      <c r="BE44" s="16"/>
      <c r="BF44" s="16"/>
      <c r="BG44" s="16"/>
      <c r="BH44" s="16"/>
      <c r="BI44" s="16"/>
      <c r="BJ44" s="16"/>
      <c r="BK44" s="16"/>
      <c r="BL44" s="16"/>
      <c r="BM44" s="16"/>
      <c r="BN44" s="16"/>
      <c r="BO44" s="16"/>
      <c r="BP44" s="16"/>
    </row>
    <row r="45" spans="2:68" x14ac:dyDescent="0.25">
      <c r="B45" s="31">
        <f t="shared" si="1"/>
        <v>43405</v>
      </c>
      <c r="C45" s="22">
        <f>IF(EDATE($B45,C$4)&gt;end_date,"",SUMIFS(Data!$D:$D,Data!$A:$A,$B45,Data!$B:$B,C$4))</f>
        <v>1378165</v>
      </c>
      <c r="D45" s="22">
        <f>IF(EDATE($B45,D$4)&gt;end_date,"",SUMIFS(Data!$D:$D,Data!$A:$A,$B45,Data!$B:$B,D$4))</f>
        <v>2868800</v>
      </c>
      <c r="E45" s="22">
        <f>IF(EDATE($B45,E$4)&gt;end_date,"",SUMIFS(Data!$D:$D,Data!$A:$A,$B45,Data!$B:$B,E$4))</f>
        <v>4051364.9999999995</v>
      </c>
      <c r="F45" s="22">
        <f>IF(EDATE($B45,F$4)&gt;end_date,"",SUMIFS(Data!$D:$D,Data!$A:$A,$B45,Data!$B:$B,F$4))</f>
        <v>4960905</v>
      </c>
      <c r="G45" s="22">
        <f>IF(EDATE($B45,G$4)&gt;end_date,"",SUMIFS(Data!$D:$D,Data!$A:$A,$B45,Data!$B:$B,G$4))</f>
        <v>5904675</v>
      </c>
      <c r="H45" s="22">
        <f>IF(EDATE($B45,H$4)&gt;end_date,"",SUMIFS(Data!$D:$D,Data!$A:$A,$B45,Data!$B:$B,H$4))</f>
        <v>6669960</v>
      </c>
      <c r="I45" s="22">
        <f>IF(EDATE($B45,I$4)&gt;end_date,"",SUMIFS(Data!$D:$D,Data!$A:$A,$B45,Data!$B:$B,I$4))</f>
        <v>7394494.9999999991</v>
      </c>
      <c r="J45" s="22">
        <f>IF(EDATE($B45,J$4)&gt;end_date,"",SUMIFS(Data!$D:$D,Data!$A:$A,$B45,Data!$B:$B,J$4))</f>
        <v>8045679.9999999991</v>
      </c>
      <c r="K45" s="22">
        <f>IF(EDATE($B45,K$4)&gt;end_date,"",SUMIFS(Data!$D:$D,Data!$A:$A,$B45,Data!$B:$B,K$4))</f>
        <v>8678120</v>
      </c>
      <c r="L45" s="22">
        <f>IF(EDATE($B45,L$4)&gt;end_date,"",SUMIFS(Data!$D:$D,Data!$A:$A,$B45,Data!$B:$B,L$4))</f>
        <v>9197275</v>
      </c>
      <c r="M45" s="22">
        <f>IF(EDATE($B45,M$4)&gt;end_date,"",SUMIFS(Data!$D:$D,Data!$A:$A,$B45,Data!$B:$B,M$4))</f>
        <v>9640635</v>
      </c>
      <c r="N45" s="22">
        <f>IF(EDATE($B45,N$4)&gt;end_date,"",SUMIFS(Data!$D:$D,Data!$A:$A,$B45,Data!$B:$B,N$4))</f>
        <v>10070140</v>
      </c>
      <c r="O45" s="22">
        <f>IF(EDATE($B45,O$4)&gt;end_date,"",SUMIFS(Data!$D:$D,Data!$A:$A,$B45,Data!$B:$B,O$4))</f>
        <v>10429555</v>
      </c>
      <c r="P45" s="22">
        <f>IF(EDATE($B45,P$4)&gt;end_date,"",SUMIFS(Data!$D:$D,Data!$A:$A,$B45,Data!$B:$B,P$4))</f>
        <v>10732735</v>
      </c>
      <c r="Q45" s="22" t="str">
        <f>IF(EDATE($B45,Q$4)&gt;end_date,"",SUMIFS(Data!$D:$D,Data!$A:$A,$B45,Data!$B:$B,Q$4))</f>
        <v/>
      </c>
      <c r="R45" s="22" t="str">
        <f>IF(EDATE($B45,R$4)&gt;end_date,"",SUMIFS(Data!$D:$D,Data!$A:$A,$B45,Data!$B:$B,R$4))</f>
        <v/>
      </c>
      <c r="S45" s="22" t="str">
        <f>IF(EDATE($B45,S$4)&gt;end_date,"",SUMIFS(Data!$D:$D,Data!$A:$A,$B45,Data!$B:$B,S$4))</f>
        <v/>
      </c>
      <c r="T45" s="22" t="str">
        <f>IF(EDATE($B45,T$4)&gt;end_date,"",SUMIFS(Data!$D:$D,Data!$A:$A,$B45,Data!$B:$B,T$4))</f>
        <v/>
      </c>
      <c r="U45" s="22" t="str">
        <f>IF(EDATE($B45,U$4)&gt;end_date,"",SUMIFS(Data!$D:$D,Data!$A:$A,$B45,Data!$B:$B,U$4))</f>
        <v/>
      </c>
      <c r="V45" s="22" t="str">
        <f>IF(EDATE($B45,V$4)&gt;end_date,"",SUMIFS(Data!$D:$D,Data!$A:$A,$B45,Data!$B:$B,V$4))</f>
        <v/>
      </c>
      <c r="W45" s="22" t="str">
        <f>IF(EDATE($B45,W$4)&gt;end_date,"",SUMIFS(Data!$D:$D,Data!$A:$A,$B45,Data!$B:$B,W$4))</f>
        <v/>
      </c>
      <c r="X45" s="22" t="str">
        <f>IF(EDATE($B45,X$4)&gt;end_date,"",SUMIFS(Data!$D:$D,Data!$A:$A,$B45,Data!$B:$B,X$4))</f>
        <v/>
      </c>
      <c r="Y45" s="22" t="str">
        <f>IF(EDATE($B45,Y$4)&gt;end_date,"",SUMIFS(Data!$D:$D,Data!$A:$A,$B45,Data!$B:$B,Y$4))</f>
        <v/>
      </c>
      <c r="Z45" s="22" t="str">
        <f>IF(EDATE($B45,Z$4)&gt;end_date,"",SUMIFS(Data!$D:$D,Data!$A:$A,$B45,Data!$B:$B,Z$4))</f>
        <v/>
      </c>
      <c r="AA45" s="22" t="str">
        <f>IF(EDATE($B45,AA$4)&gt;end_date,"",SUMIFS(Data!$D:$D,Data!$A:$A,$B45,Data!$B:$B,AA$4))</f>
        <v/>
      </c>
      <c r="AB45" s="22" t="str">
        <f>IF(EDATE($B45,AB$4)&gt;end_date,"",SUMIFS(Data!$D:$D,Data!$A:$A,$B45,Data!$B:$B,AB$4))</f>
        <v/>
      </c>
      <c r="AC45" s="22" t="str">
        <f>IF(EDATE($B45,AC$4)&gt;end_date,"",SUMIFS(Data!$D:$D,Data!$A:$A,$B45,Data!$B:$B,AC$4))</f>
        <v/>
      </c>
      <c r="AD45" s="22" t="str">
        <f>IF(EDATE($B45,AD$4)&gt;end_date,"",SUMIFS(Data!$D:$D,Data!$A:$A,$B45,Data!$B:$B,AD$4))</f>
        <v/>
      </c>
      <c r="AE45" s="22" t="str">
        <f>IF(EDATE($B45,AE$4)&gt;end_date,"",SUMIFS(Data!$D:$D,Data!$A:$A,$B45,Data!$B:$B,AE$4))</f>
        <v/>
      </c>
      <c r="AF45" s="22" t="str">
        <f>IF(EDATE($B45,AF$4)&gt;end_date,"",SUMIFS(Data!$D:$D,Data!$A:$A,$B45,Data!$B:$B,AF$4))</f>
        <v/>
      </c>
      <c r="AG45" s="22" t="str">
        <f>IF(EDATE($B45,AG$4)&gt;end_date,"",SUMIFS(Data!$D:$D,Data!$A:$A,$B45,Data!$B:$B,AG$4))</f>
        <v/>
      </c>
      <c r="AH45" s="22" t="str">
        <f>IF(EDATE($B45,AH$4)&gt;end_date,"",SUMIFS(Data!$D:$D,Data!$A:$A,$B45,Data!$B:$B,AH$4))</f>
        <v/>
      </c>
      <c r="AI45" s="22" t="str">
        <f>IF(EDATE($B45,AI$4)&gt;end_date,"",SUMIFS(Data!$D:$D,Data!$A:$A,$B45,Data!$B:$B,AI$4))</f>
        <v/>
      </c>
      <c r="AJ45" s="22" t="str">
        <f>IF(EDATE($B45,AJ$4)&gt;end_date,"",SUMIFS(Data!$D:$D,Data!$A:$A,$B45,Data!$B:$B,AJ$4))</f>
        <v/>
      </c>
      <c r="AK45" s="22" t="str">
        <f>IF(EDATE($B45,AK$4)&gt;end_date,"",SUMIFS(Data!$D:$D,Data!$A:$A,$B45,Data!$B:$B,AK$4))</f>
        <v/>
      </c>
      <c r="AL45" s="22" t="str">
        <f>IF(EDATE($B45,AL$4)&gt;end_date,"",SUMIFS(Data!$D:$D,Data!$A:$A,$B45,Data!$B:$B,AL$4))</f>
        <v/>
      </c>
      <c r="AM45" s="22" t="str">
        <f>IF(EDATE($B45,AM$4)&gt;end_date,"",SUMIFS(Data!$D:$D,Data!$A:$A,$B45,Data!$B:$B,AM$4))</f>
        <v/>
      </c>
      <c r="AN45" s="22" t="str">
        <f>IF(EDATE($B45,AN$4)&gt;end_date,"",SUMIFS(Data!$D:$D,Data!$A:$A,$B45,Data!$B:$B,AN$4))</f>
        <v/>
      </c>
      <c r="AO45" s="22" t="str">
        <f>IF(EDATE($B45,AO$4)&gt;end_date,"",SUMIFS(Data!$D:$D,Data!$A:$A,$B45,Data!$B:$B,AO$4))</f>
        <v/>
      </c>
      <c r="AP45" s="22" t="str">
        <f>IF(EDATE($B45,AP$4)&gt;end_date,"",SUMIFS(Data!$D:$D,Data!$A:$A,$B45,Data!$B:$B,AP$4))</f>
        <v/>
      </c>
      <c r="AQ45" s="22" t="str">
        <f>IF(EDATE($B45,AQ$4)&gt;end_date,"",SUMIFS(Data!$D:$D,Data!$A:$A,$B45,Data!$B:$B,AQ$4))</f>
        <v/>
      </c>
      <c r="AR45" s="22" t="str">
        <f>IF(EDATE($B45,AR$4)&gt;end_date,"",SUMIFS(Data!$D:$D,Data!$A:$A,$B45,Data!$B:$B,AR$4))</f>
        <v/>
      </c>
      <c r="AS45" s="22" t="str">
        <f>IF(EDATE($B45,AS$4)&gt;end_date,"",SUMIFS(Data!$D:$D,Data!$A:$A,$B45,Data!$B:$B,AS$4))</f>
        <v/>
      </c>
      <c r="AT45" s="22" t="str">
        <f>IF(EDATE($B45,AT$4)&gt;end_date,"",SUMIFS(Data!$D:$D,Data!$A:$A,$B45,Data!$B:$B,AT$4))</f>
        <v/>
      </c>
      <c r="AU45" s="22" t="str">
        <f>IF(EDATE($B45,AU$4)&gt;end_date,"",SUMIFS(Data!$D:$D,Data!$A:$A,$B45,Data!$B:$B,AU$4))</f>
        <v/>
      </c>
      <c r="AV45" s="22" t="str">
        <f>IF(EDATE($B45,AV$4)&gt;end_date,"",SUMIFS(Data!$D:$D,Data!$A:$A,$B45,Data!$B:$B,AV$4))</f>
        <v/>
      </c>
      <c r="AW45" s="22" t="str">
        <f>IF(EDATE($B45,AW$4)&gt;end_date,"",SUMIFS(Data!$D:$D,Data!$A:$A,$B45,Data!$B:$B,AW$4))</f>
        <v/>
      </c>
      <c r="AX45" s="22" t="str">
        <f>IF(EDATE($B45,AX$4)&gt;end_date,"",SUMIFS(Data!$D:$D,Data!$A:$A,$B45,Data!$B:$B,AX$4))</f>
        <v/>
      </c>
      <c r="AY45" s="22" t="str">
        <f>IF(EDATE($B45,AY$4)&gt;end_date,"",SUMIFS(Data!$D:$D,Data!$A:$A,$B45,Data!$B:$B,AY$4))</f>
        <v/>
      </c>
      <c r="AZ45" s="22" t="str">
        <f>IF(EDATE($B45,AZ$4)&gt;end_date,"",SUMIFS(Data!$D:$D,Data!$A:$A,$B45,Data!$B:$B,AZ$4))</f>
        <v/>
      </c>
      <c r="BA45" s="22" t="str">
        <f>IF(EDATE($B45,BA$4)&gt;end_date,"",SUMIFS(Data!$D:$D,Data!$A:$A,$B45,Data!$B:$B,BA$4))</f>
        <v/>
      </c>
      <c r="BB45" s="22" t="str">
        <f>IF(EDATE($B45,BB$4)&gt;end_date,"",SUMIFS(Data!$D:$D,Data!$A:$A,$B45,Data!$B:$B,BB$4))</f>
        <v/>
      </c>
      <c r="BC45" s="22" t="str">
        <f>IF(EDATE($B45,BC$4)&gt;end_date,"",SUMIFS(Data!$D:$D,Data!$A:$A,$B45,Data!$B:$B,BC$4))</f>
        <v/>
      </c>
      <c r="BD45" s="23" t="str">
        <f>IF(EDATE($B45,BD$4)&gt;end_date,"",SUMIFS(Data!$D:$D,Data!$A:$A,$B45,Data!$B:$B,BD$4))</f>
        <v/>
      </c>
      <c r="BE45" s="16"/>
      <c r="BF45" s="16"/>
      <c r="BG45" s="16"/>
      <c r="BH45" s="16"/>
      <c r="BI45" s="16"/>
      <c r="BJ45" s="16"/>
      <c r="BK45" s="16"/>
      <c r="BL45" s="16"/>
      <c r="BM45" s="16"/>
      <c r="BN45" s="16"/>
      <c r="BO45" s="16"/>
      <c r="BP45" s="16"/>
    </row>
    <row r="46" spans="2:68" x14ac:dyDescent="0.25">
      <c r="B46" s="31">
        <f t="shared" si="1"/>
        <v>43435</v>
      </c>
      <c r="C46" s="22">
        <f>IF(EDATE($B46,C$4)&gt;end_date,"",SUMIFS(Data!$D:$D,Data!$A:$A,$B46,Data!$B:$B,C$4))</f>
        <v>1244505</v>
      </c>
      <c r="D46" s="22">
        <f>IF(EDATE($B46,D$4)&gt;end_date,"",SUMIFS(Data!$D:$D,Data!$A:$A,$B46,Data!$B:$B,D$4))</f>
        <v>2804415</v>
      </c>
      <c r="E46" s="22">
        <f>IF(EDATE($B46,E$4)&gt;end_date,"",SUMIFS(Data!$D:$D,Data!$A:$A,$B46,Data!$B:$B,E$4))</f>
        <v>3824794.9999999995</v>
      </c>
      <c r="F46" s="22">
        <f>IF(EDATE($B46,F$4)&gt;end_date,"",SUMIFS(Data!$D:$D,Data!$A:$A,$B46,Data!$B:$B,F$4))</f>
        <v>4814205</v>
      </c>
      <c r="G46" s="22">
        <f>IF(EDATE($B46,G$4)&gt;end_date,"",SUMIFS(Data!$D:$D,Data!$A:$A,$B46,Data!$B:$B,G$4))</f>
        <v>5608830</v>
      </c>
      <c r="H46" s="22">
        <f>IF(EDATE($B46,H$4)&gt;end_date,"",SUMIFS(Data!$D:$D,Data!$A:$A,$B46,Data!$B:$B,H$4))</f>
        <v>6361890</v>
      </c>
      <c r="I46" s="22">
        <f>IF(EDATE($B46,I$4)&gt;end_date,"",SUMIFS(Data!$D:$D,Data!$A:$A,$B46,Data!$B:$B,I$4))</f>
        <v>7042415</v>
      </c>
      <c r="J46" s="22">
        <f>IF(EDATE($B46,J$4)&gt;end_date,"",SUMIFS(Data!$D:$D,Data!$A:$A,$B46,Data!$B:$B,J$4))</f>
        <v>7708269.9999999991</v>
      </c>
      <c r="K46" s="22">
        <f>IF(EDATE($B46,K$4)&gt;end_date,"",SUMIFS(Data!$D:$D,Data!$A:$A,$B46,Data!$B:$B,K$4))</f>
        <v>8240464.9999999991</v>
      </c>
      <c r="L46" s="22">
        <f>IF(EDATE($B46,L$4)&gt;end_date,"",SUMIFS(Data!$D:$D,Data!$A:$A,$B46,Data!$B:$B,L$4))</f>
        <v>8688715</v>
      </c>
      <c r="M46" s="22">
        <f>IF(EDATE($B46,M$4)&gt;end_date,"",SUMIFS(Data!$D:$D,Data!$A:$A,$B46,Data!$B:$B,M$4))</f>
        <v>9116590</v>
      </c>
      <c r="N46" s="22">
        <f>IF(EDATE($B46,N$4)&gt;end_date,"",SUMIFS(Data!$D:$D,Data!$A:$A,$B46,Data!$B:$B,N$4))</f>
        <v>9496380</v>
      </c>
      <c r="O46" s="22">
        <f>IF(EDATE($B46,O$4)&gt;end_date,"",SUMIFS(Data!$D:$D,Data!$A:$A,$B46,Data!$B:$B,O$4))</f>
        <v>9878615</v>
      </c>
      <c r="P46" s="22" t="str">
        <f>IF(EDATE($B46,P$4)&gt;end_date,"",SUMIFS(Data!$D:$D,Data!$A:$A,$B46,Data!$B:$B,P$4))</f>
        <v/>
      </c>
      <c r="Q46" s="22" t="str">
        <f>IF(EDATE($B46,Q$4)&gt;end_date,"",SUMIFS(Data!$D:$D,Data!$A:$A,$B46,Data!$B:$B,Q$4))</f>
        <v/>
      </c>
      <c r="R46" s="22" t="str">
        <f>IF(EDATE($B46,R$4)&gt;end_date,"",SUMIFS(Data!$D:$D,Data!$A:$A,$B46,Data!$B:$B,R$4))</f>
        <v/>
      </c>
      <c r="S46" s="22" t="str">
        <f>IF(EDATE($B46,S$4)&gt;end_date,"",SUMIFS(Data!$D:$D,Data!$A:$A,$B46,Data!$B:$B,S$4))</f>
        <v/>
      </c>
      <c r="T46" s="22" t="str">
        <f>IF(EDATE($B46,T$4)&gt;end_date,"",SUMIFS(Data!$D:$D,Data!$A:$A,$B46,Data!$B:$B,T$4))</f>
        <v/>
      </c>
      <c r="U46" s="22" t="str">
        <f>IF(EDATE($B46,U$4)&gt;end_date,"",SUMIFS(Data!$D:$D,Data!$A:$A,$B46,Data!$B:$B,U$4))</f>
        <v/>
      </c>
      <c r="V46" s="22" t="str">
        <f>IF(EDATE($B46,V$4)&gt;end_date,"",SUMIFS(Data!$D:$D,Data!$A:$A,$B46,Data!$B:$B,V$4))</f>
        <v/>
      </c>
      <c r="W46" s="22" t="str">
        <f>IF(EDATE($B46,W$4)&gt;end_date,"",SUMIFS(Data!$D:$D,Data!$A:$A,$B46,Data!$B:$B,W$4))</f>
        <v/>
      </c>
      <c r="X46" s="22" t="str">
        <f>IF(EDATE($B46,X$4)&gt;end_date,"",SUMIFS(Data!$D:$D,Data!$A:$A,$B46,Data!$B:$B,X$4))</f>
        <v/>
      </c>
      <c r="Y46" s="22" t="str">
        <f>IF(EDATE($B46,Y$4)&gt;end_date,"",SUMIFS(Data!$D:$D,Data!$A:$A,$B46,Data!$B:$B,Y$4))</f>
        <v/>
      </c>
      <c r="Z46" s="22" t="str">
        <f>IF(EDATE($B46,Z$4)&gt;end_date,"",SUMIFS(Data!$D:$D,Data!$A:$A,$B46,Data!$B:$B,Z$4))</f>
        <v/>
      </c>
      <c r="AA46" s="22" t="str">
        <f>IF(EDATE($B46,AA$4)&gt;end_date,"",SUMIFS(Data!$D:$D,Data!$A:$A,$B46,Data!$B:$B,AA$4))</f>
        <v/>
      </c>
      <c r="AB46" s="22" t="str">
        <f>IF(EDATE($B46,AB$4)&gt;end_date,"",SUMIFS(Data!$D:$D,Data!$A:$A,$B46,Data!$B:$B,AB$4))</f>
        <v/>
      </c>
      <c r="AC46" s="22" t="str">
        <f>IF(EDATE($B46,AC$4)&gt;end_date,"",SUMIFS(Data!$D:$D,Data!$A:$A,$B46,Data!$B:$B,AC$4))</f>
        <v/>
      </c>
      <c r="AD46" s="22" t="str">
        <f>IF(EDATE($B46,AD$4)&gt;end_date,"",SUMIFS(Data!$D:$D,Data!$A:$A,$B46,Data!$B:$B,AD$4))</f>
        <v/>
      </c>
      <c r="AE46" s="22" t="str">
        <f>IF(EDATE($B46,AE$4)&gt;end_date,"",SUMIFS(Data!$D:$D,Data!$A:$A,$B46,Data!$B:$B,AE$4))</f>
        <v/>
      </c>
      <c r="AF46" s="22" t="str">
        <f>IF(EDATE($B46,AF$4)&gt;end_date,"",SUMIFS(Data!$D:$D,Data!$A:$A,$B46,Data!$B:$B,AF$4))</f>
        <v/>
      </c>
      <c r="AG46" s="22" t="str">
        <f>IF(EDATE($B46,AG$4)&gt;end_date,"",SUMIFS(Data!$D:$D,Data!$A:$A,$B46,Data!$B:$B,AG$4))</f>
        <v/>
      </c>
      <c r="AH46" s="22" t="str">
        <f>IF(EDATE($B46,AH$4)&gt;end_date,"",SUMIFS(Data!$D:$D,Data!$A:$A,$B46,Data!$B:$B,AH$4))</f>
        <v/>
      </c>
      <c r="AI46" s="22" t="str">
        <f>IF(EDATE($B46,AI$4)&gt;end_date,"",SUMIFS(Data!$D:$D,Data!$A:$A,$B46,Data!$B:$B,AI$4))</f>
        <v/>
      </c>
      <c r="AJ46" s="22" t="str">
        <f>IF(EDATE($B46,AJ$4)&gt;end_date,"",SUMIFS(Data!$D:$D,Data!$A:$A,$B46,Data!$B:$B,AJ$4))</f>
        <v/>
      </c>
      <c r="AK46" s="22" t="str">
        <f>IF(EDATE($B46,AK$4)&gt;end_date,"",SUMIFS(Data!$D:$D,Data!$A:$A,$B46,Data!$B:$B,AK$4))</f>
        <v/>
      </c>
      <c r="AL46" s="22" t="str">
        <f>IF(EDATE($B46,AL$4)&gt;end_date,"",SUMIFS(Data!$D:$D,Data!$A:$A,$B46,Data!$B:$B,AL$4))</f>
        <v/>
      </c>
      <c r="AM46" s="22" t="str">
        <f>IF(EDATE($B46,AM$4)&gt;end_date,"",SUMIFS(Data!$D:$D,Data!$A:$A,$B46,Data!$B:$B,AM$4))</f>
        <v/>
      </c>
      <c r="AN46" s="22" t="str">
        <f>IF(EDATE($B46,AN$4)&gt;end_date,"",SUMIFS(Data!$D:$D,Data!$A:$A,$B46,Data!$B:$B,AN$4))</f>
        <v/>
      </c>
      <c r="AO46" s="22" t="str">
        <f>IF(EDATE($B46,AO$4)&gt;end_date,"",SUMIFS(Data!$D:$D,Data!$A:$A,$B46,Data!$B:$B,AO$4))</f>
        <v/>
      </c>
      <c r="AP46" s="22" t="str">
        <f>IF(EDATE($B46,AP$4)&gt;end_date,"",SUMIFS(Data!$D:$D,Data!$A:$A,$B46,Data!$B:$B,AP$4))</f>
        <v/>
      </c>
      <c r="AQ46" s="22" t="str">
        <f>IF(EDATE($B46,AQ$4)&gt;end_date,"",SUMIFS(Data!$D:$D,Data!$A:$A,$B46,Data!$B:$B,AQ$4))</f>
        <v/>
      </c>
      <c r="AR46" s="22" t="str">
        <f>IF(EDATE($B46,AR$4)&gt;end_date,"",SUMIFS(Data!$D:$D,Data!$A:$A,$B46,Data!$B:$B,AR$4))</f>
        <v/>
      </c>
      <c r="AS46" s="22" t="str">
        <f>IF(EDATE($B46,AS$4)&gt;end_date,"",SUMIFS(Data!$D:$D,Data!$A:$A,$B46,Data!$B:$B,AS$4))</f>
        <v/>
      </c>
      <c r="AT46" s="22" t="str">
        <f>IF(EDATE($B46,AT$4)&gt;end_date,"",SUMIFS(Data!$D:$D,Data!$A:$A,$B46,Data!$B:$B,AT$4))</f>
        <v/>
      </c>
      <c r="AU46" s="22" t="str">
        <f>IF(EDATE($B46,AU$4)&gt;end_date,"",SUMIFS(Data!$D:$D,Data!$A:$A,$B46,Data!$B:$B,AU$4))</f>
        <v/>
      </c>
      <c r="AV46" s="22" t="str">
        <f>IF(EDATE($B46,AV$4)&gt;end_date,"",SUMIFS(Data!$D:$D,Data!$A:$A,$B46,Data!$B:$B,AV$4))</f>
        <v/>
      </c>
      <c r="AW46" s="22" t="str">
        <f>IF(EDATE($B46,AW$4)&gt;end_date,"",SUMIFS(Data!$D:$D,Data!$A:$A,$B46,Data!$B:$B,AW$4))</f>
        <v/>
      </c>
      <c r="AX46" s="22" t="str">
        <f>IF(EDATE($B46,AX$4)&gt;end_date,"",SUMIFS(Data!$D:$D,Data!$A:$A,$B46,Data!$B:$B,AX$4))</f>
        <v/>
      </c>
      <c r="AY46" s="22" t="str">
        <f>IF(EDATE($B46,AY$4)&gt;end_date,"",SUMIFS(Data!$D:$D,Data!$A:$A,$B46,Data!$B:$B,AY$4))</f>
        <v/>
      </c>
      <c r="AZ46" s="22" t="str">
        <f>IF(EDATE($B46,AZ$4)&gt;end_date,"",SUMIFS(Data!$D:$D,Data!$A:$A,$B46,Data!$B:$B,AZ$4))</f>
        <v/>
      </c>
      <c r="BA46" s="22" t="str">
        <f>IF(EDATE($B46,BA$4)&gt;end_date,"",SUMIFS(Data!$D:$D,Data!$A:$A,$B46,Data!$B:$B,BA$4))</f>
        <v/>
      </c>
      <c r="BB46" s="22" t="str">
        <f>IF(EDATE($B46,BB$4)&gt;end_date,"",SUMIFS(Data!$D:$D,Data!$A:$A,$B46,Data!$B:$B,BB$4))</f>
        <v/>
      </c>
      <c r="BC46" s="22" t="str">
        <f>IF(EDATE($B46,BC$4)&gt;end_date,"",SUMIFS(Data!$D:$D,Data!$A:$A,$B46,Data!$B:$B,BC$4))</f>
        <v/>
      </c>
      <c r="BD46" s="23" t="str">
        <f>IF(EDATE($B46,BD$4)&gt;end_date,"",SUMIFS(Data!$D:$D,Data!$A:$A,$B46,Data!$B:$B,BD$4))</f>
        <v/>
      </c>
      <c r="BE46" s="16"/>
      <c r="BF46" s="16"/>
      <c r="BG46" s="16"/>
      <c r="BH46" s="16"/>
      <c r="BI46" s="16"/>
      <c r="BJ46" s="16"/>
      <c r="BK46" s="16"/>
      <c r="BL46" s="16"/>
      <c r="BM46" s="16"/>
      <c r="BN46" s="16"/>
      <c r="BO46" s="16"/>
      <c r="BP46" s="16"/>
    </row>
    <row r="47" spans="2:68" x14ac:dyDescent="0.25">
      <c r="B47" s="31">
        <f t="shared" si="1"/>
        <v>43466</v>
      </c>
      <c r="C47" s="22">
        <f>IF(EDATE($B47,C$4)&gt;end_date,"",SUMIFS(Data!$D:$D,Data!$A:$A,$B47,Data!$B:$B,C$4))</f>
        <v>1395280</v>
      </c>
      <c r="D47" s="22">
        <f>IF(EDATE($B47,D$4)&gt;end_date,"",SUMIFS(Data!$D:$D,Data!$A:$A,$B47,Data!$B:$B,D$4))</f>
        <v>2866355</v>
      </c>
      <c r="E47" s="22">
        <f>IF(EDATE($B47,E$4)&gt;end_date,"",SUMIFS(Data!$D:$D,Data!$A:$A,$B47,Data!$B:$B,E$4))</f>
        <v>4092114.9999999995</v>
      </c>
      <c r="F47" s="22">
        <f>IF(EDATE($B47,F$4)&gt;end_date,"",SUMIFS(Data!$D:$D,Data!$A:$A,$B47,Data!$B:$B,F$4))</f>
        <v>5014695</v>
      </c>
      <c r="G47" s="22">
        <f>IF(EDATE($B47,G$4)&gt;end_date,"",SUMIFS(Data!$D:$D,Data!$A:$A,$B47,Data!$B:$B,G$4))</f>
        <v>5845995</v>
      </c>
      <c r="H47" s="22">
        <f>IF(EDATE($B47,H$4)&gt;end_date,"",SUMIFS(Data!$D:$D,Data!$A:$A,$B47,Data!$B:$B,H$4))</f>
        <v>6592535</v>
      </c>
      <c r="I47" s="22">
        <f>IF(EDATE($B47,I$4)&gt;end_date,"",SUMIFS(Data!$D:$D,Data!$A:$A,$B47,Data!$B:$B,I$4))</f>
        <v>7303214.9999999991</v>
      </c>
      <c r="J47" s="22">
        <f>IF(EDATE($B47,J$4)&gt;end_date,"",SUMIFS(Data!$D:$D,Data!$A:$A,$B47,Data!$B:$B,J$4))</f>
        <v>7864749.9999999991</v>
      </c>
      <c r="K47" s="22">
        <f>IF(EDATE($B47,K$4)&gt;end_date,"",SUMIFS(Data!$D:$D,Data!$A:$A,$B47,Data!$B:$B,K$4))</f>
        <v>8330114.9999999991</v>
      </c>
      <c r="L47" s="22">
        <f>IF(EDATE($B47,L$4)&gt;end_date,"",SUMIFS(Data!$D:$D,Data!$A:$A,$B47,Data!$B:$B,L$4))</f>
        <v>8762065</v>
      </c>
      <c r="M47" s="22">
        <f>IF(EDATE($B47,M$4)&gt;end_date,"",SUMIFS(Data!$D:$D,Data!$A:$A,$B47,Data!$B:$B,M$4))</f>
        <v>9132890</v>
      </c>
      <c r="N47" s="22">
        <f>IF(EDATE($B47,N$4)&gt;end_date,"",SUMIFS(Data!$D:$D,Data!$A:$A,$B47,Data!$B:$B,N$4))</f>
        <v>9497195</v>
      </c>
      <c r="O47" s="22" t="str">
        <f>IF(EDATE($B47,O$4)&gt;end_date,"",SUMIFS(Data!$D:$D,Data!$A:$A,$B47,Data!$B:$B,O$4))</f>
        <v/>
      </c>
      <c r="P47" s="22" t="str">
        <f>IF(EDATE($B47,P$4)&gt;end_date,"",SUMIFS(Data!$D:$D,Data!$A:$A,$B47,Data!$B:$B,P$4))</f>
        <v/>
      </c>
      <c r="Q47" s="22" t="str">
        <f>IF(EDATE($B47,Q$4)&gt;end_date,"",SUMIFS(Data!$D:$D,Data!$A:$A,$B47,Data!$B:$B,Q$4))</f>
        <v/>
      </c>
      <c r="R47" s="22" t="str">
        <f>IF(EDATE($B47,R$4)&gt;end_date,"",SUMIFS(Data!$D:$D,Data!$A:$A,$B47,Data!$B:$B,R$4))</f>
        <v/>
      </c>
      <c r="S47" s="22" t="str">
        <f>IF(EDATE($B47,S$4)&gt;end_date,"",SUMIFS(Data!$D:$D,Data!$A:$A,$B47,Data!$B:$B,S$4))</f>
        <v/>
      </c>
      <c r="T47" s="22" t="str">
        <f>IF(EDATE($B47,T$4)&gt;end_date,"",SUMIFS(Data!$D:$D,Data!$A:$A,$B47,Data!$B:$B,T$4))</f>
        <v/>
      </c>
      <c r="U47" s="22" t="str">
        <f>IF(EDATE($B47,U$4)&gt;end_date,"",SUMIFS(Data!$D:$D,Data!$A:$A,$B47,Data!$B:$B,U$4))</f>
        <v/>
      </c>
      <c r="V47" s="22" t="str">
        <f>IF(EDATE($B47,V$4)&gt;end_date,"",SUMIFS(Data!$D:$D,Data!$A:$A,$B47,Data!$B:$B,V$4))</f>
        <v/>
      </c>
      <c r="W47" s="22" t="str">
        <f>IF(EDATE($B47,W$4)&gt;end_date,"",SUMIFS(Data!$D:$D,Data!$A:$A,$B47,Data!$B:$B,W$4))</f>
        <v/>
      </c>
      <c r="X47" s="22" t="str">
        <f>IF(EDATE($B47,X$4)&gt;end_date,"",SUMIFS(Data!$D:$D,Data!$A:$A,$B47,Data!$B:$B,X$4))</f>
        <v/>
      </c>
      <c r="Y47" s="22" t="str">
        <f>IF(EDATE($B47,Y$4)&gt;end_date,"",SUMIFS(Data!$D:$D,Data!$A:$A,$B47,Data!$B:$B,Y$4))</f>
        <v/>
      </c>
      <c r="Z47" s="22" t="str">
        <f>IF(EDATE($B47,Z$4)&gt;end_date,"",SUMIFS(Data!$D:$D,Data!$A:$A,$B47,Data!$B:$B,Z$4))</f>
        <v/>
      </c>
      <c r="AA47" s="22" t="str">
        <f>IF(EDATE($B47,AA$4)&gt;end_date,"",SUMIFS(Data!$D:$D,Data!$A:$A,$B47,Data!$B:$B,AA$4))</f>
        <v/>
      </c>
      <c r="AB47" s="22" t="str">
        <f>IF(EDATE($B47,AB$4)&gt;end_date,"",SUMIFS(Data!$D:$D,Data!$A:$A,$B47,Data!$B:$B,AB$4))</f>
        <v/>
      </c>
      <c r="AC47" s="22" t="str">
        <f>IF(EDATE($B47,AC$4)&gt;end_date,"",SUMIFS(Data!$D:$D,Data!$A:$A,$B47,Data!$B:$B,AC$4))</f>
        <v/>
      </c>
      <c r="AD47" s="22" t="str">
        <f>IF(EDATE($B47,AD$4)&gt;end_date,"",SUMIFS(Data!$D:$D,Data!$A:$A,$B47,Data!$B:$B,AD$4))</f>
        <v/>
      </c>
      <c r="AE47" s="22" t="str">
        <f>IF(EDATE($B47,AE$4)&gt;end_date,"",SUMIFS(Data!$D:$D,Data!$A:$A,$B47,Data!$B:$B,AE$4))</f>
        <v/>
      </c>
      <c r="AF47" s="22" t="str">
        <f>IF(EDATE($B47,AF$4)&gt;end_date,"",SUMIFS(Data!$D:$D,Data!$A:$A,$B47,Data!$B:$B,AF$4))</f>
        <v/>
      </c>
      <c r="AG47" s="22" t="str">
        <f>IF(EDATE($B47,AG$4)&gt;end_date,"",SUMIFS(Data!$D:$D,Data!$A:$A,$B47,Data!$B:$B,AG$4))</f>
        <v/>
      </c>
      <c r="AH47" s="22" t="str">
        <f>IF(EDATE($B47,AH$4)&gt;end_date,"",SUMIFS(Data!$D:$D,Data!$A:$A,$B47,Data!$B:$B,AH$4))</f>
        <v/>
      </c>
      <c r="AI47" s="22" t="str">
        <f>IF(EDATE($B47,AI$4)&gt;end_date,"",SUMIFS(Data!$D:$D,Data!$A:$A,$B47,Data!$B:$B,AI$4))</f>
        <v/>
      </c>
      <c r="AJ47" s="22" t="str">
        <f>IF(EDATE($B47,AJ$4)&gt;end_date,"",SUMIFS(Data!$D:$D,Data!$A:$A,$B47,Data!$B:$B,AJ$4))</f>
        <v/>
      </c>
      <c r="AK47" s="22" t="str">
        <f>IF(EDATE($B47,AK$4)&gt;end_date,"",SUMIFS(Data!$D:$D,Data!$A:$A,$B47,Data!$B:$B,AK$4))</f>
        <v/>
      </c>
      <c r="AL47" s="22" t="str">
        <f>IF(EDATE($B47,AL$4)&gt;end_date,"",SUMIFS(Data!$D:$D,Data!$A:$A,$B47,Data!$B:$B,AL$4))</f>
        <v/>
      </c>
      <c r="AM47" s="22" t="str">
        <f>IF(EDATE($B47,AM$4)&gt;end_date,"",SUMIFS(Data!$D:$D,Data!$A:$A,$B47,Data!$B:$B,AM$4))</f>
        <v/>
      </c>
      <c r="AN47" s="22" t="str">
        <f>IF(EDATE($B47,AN$4)&gt;end_date,"",SUMIFS(Data!$D:$D,Data!$A:$A,$B47,Data!$B:$B,AN$4))</f>
        <v/>
      </c>
      <c r="AO47" s="22" t="str">
        <f>IF(EDATE($B47,AO$4)&gt;end_date,"",SUMIFS(Data!$D:$D,Data!$A:$A,$B47,Data!$B:$B,AO$4))</f>
        <v/>
      </c>
      <c r="AP47" s="22" t="str">
        <f>IF(EDATE($B47,AP$4)&gt;end_date,"",SUMIFS(Data!$D:$D,Data!$A:$A,$B47,Data!$B:$B,AP$4))</f>
        <v/>
      </c>
      <c r="AQ47" s="22" t="str">
        <f>IF(EDATE($B47,AQ$4)&gt;end_date,"",SUMIFS(Data!$D:$D,Data!$A:$A,$B47,Data!$B:$B,AQ$4))</f>
        <v/>
      </c>
      <c r="AR47" s="22" t="str">
        <f>IF(EDATE($B47,AR$4)&gt;end_date,"",SUMIFS(Data!$D:$D,Data!$A:$A,$B47,Data!$B:$B,AR$4))</f>
        <v/>
      </c>
      <c r="AS47" s="22" t="str">
        <f>IF(EDATE($B47,AS$4)&gt;end_date,"",SUMIFS(Data!$D:$D,Data!$A:$A,$B47,Data!$B:$B,AS$4))</f>
        <v/>
      </c>
      <c r="AT47" s="22" t="str">
        <f>IF(EDATE($B47,AT$4)&gt;end_date,"",SUMIFS(Data!$D:$D,Data!$A:$A,$B47,Data!$B:$B,AT$4))</f>
        <v/>
      </c>
      <c r="AU47" s="22" t="str">
        <f>IF(EDATE($B47,AU$4)&gt;end_date,"",SUMIFS(Data!$D:$D,Data!$A:$A,$B47,Data!$B:$B,AU$4))</f>
        <v/>
      </c>
      <c r="AV47" s="22" t="str">
        <f>IF(EDATE($B47,AV$4)&gt;end_date,"",SUMIFS(Data!$D:$D,Data!$A:$A,$B47,Data!$B:$B,AV$4))</f>
        <v/>
      </c>
      <c r="AW47" s="22" t="str">
        <f>IF(EDATE($B47,AW$4)&gt;end_date,"",SUMIFS(Data!$D:$D,Data!$A:$A,$B47,Data!$B:$B,AW$4))</f>
        <v/>
      </c>
      <c r="AX47" s="22" t="str">
        <f>IF(EDATE($B47,AX$4)&gt;end_date,"",SUMIFS(Data!$D:$D,Data!$A:$A,$B47,Data!$B:$B,AX$4))</f>
        <v/>
      </c>
      <c r="AY47" s="22" t="str">
        <f>IF(EDATE($B47,AY$4)&gt;end_date,"",SUMIFS(Data!$D:$D,Data!$A:$A,$B47,Data!$B:$B,AY$4))</f>
        <v/>
      </c>
      <c r="AZ47" s="22" t="str">
        <f>IF(EDATE($B47,AZ$4)&gt;end_date,"",SUMIFS(Data!$D:$D,Data!$A:$A,$B47,Data!$B:$B,AZ$4))</f>
        <v/>
      </c>
      <c r="BA47" s="22" t="str">
        <f>IF(EDATE($B47,BA$4)&gt;end_date,"",SUMIFS(Data!$D:$D,Data!$A:$A,$B47,Data!$B:$B,BA$4))</f>
        <v/>
      </c>
      <c r="BB47" s="22" t="str">
        <f>IF(EDATE($B47,BB$4)&gt;end_date,"",SUMIFS(Data!$D:$D,Data!$A:$A,$B47,Data!$B:$B,BB$4))</f>
        <v/>
      </c>
      <c r="BC47" s="22" t="str">
        <f>IF(EDATE($B47,BC$4)&gt;end_date,"",SUMIFS(Data!$D:$D,Data!$A:$A,$B47,Data!$B:$B,BC$4))</f>
        <v/>
      </c>
      <c r="BD47" s="23" t="str">
        <f>IF(EDATE($B47,BD$4)&gt;end_date,"",SUMIFS(Data!$D:$D,Data!$A:$A,$B47,Data!$B:$B,BD$4))</f>
        <v/>
      </c>
      <c r="BE47" s="16"/>
      <c r="BF47" s="16"/>
      <c r="BG47" s="16"/>
      <c r="BH47" s="16"/>
      <c r="BI47" s="16"/>
      <c r="BJ47" s="16"/>
      <c r="BK47" s="16"/>
      <c r="BL47" s="16"/>
      <c r="BM47" s="16"/>
      <c r="BN47" s="16"/>
      <c r="BO47" s="16"/>
      <c r="BP47" s="16"/>
    </row>
    <row r="48" spans="2:68" x14ac:dyDescent="0.25">
      <c r="B48" s="31">
        <f t="shared" si="1"/>
        <v>43497</v>
      </c>
      <c r="C48" s="22">
        <f>IF(EDATE($B48,C$4)&gt;end_date,"",SUMIFS(Data!$D:$D,Data!$A:$A,$B48,Data!$B:$B,C$4))</f>
        <v>1399355</v>
      </c>
      <c r="D48" s="22">
        <f>IF(EDATE($B48,D$4)&gt;end_date,"",SUMIFS(Data!$D:$D,Data!$A:$A,$B48,Data!$B:$B,D$4))</f>
        <v>3090480</v>
      </c>
      <c r="E48" s="22">
        <f>IF(EDATE($B48,E$4)&gt;end_date,"",SUMIFS(Data!$D:$D,Data!$A:$A,$B48,Data!$B:$B,E$4))</f>
        <v>4217625</v>
      </c>
      <c r="F48" s="22">
        <f>IF(EDATE($B48,F$4)&gt;end_date,"",SUMIFS(Data!$D:$D,Data!$A:$A,$B48,Data!$B:$B,F$4))</f>
        <v>5174435</v>
      </c>
      <c r="G48" s="22">
        <f>IF(EDATE($B48,G$4)&gt;end_date,"",SUMIFS(Data!$D:$D,Data!$A:$A,$B48,Data!$B:$B,G$4))</f>
        <v>6023665</v>
      </c>
      <c r="H48" s="22">
        <f>IF(EDATE($B48,H$4)&gt;end_date,"",SUMIFS(Data!$D:$D,Data!$A:$A,$B48,Data!$B:$B,H$4))</f>
        <v>6815845</v>
      </c>
      <c r="I48" s="22">
        <f>IF(EDATE($B48,I$4)&gt;end_date,"",SUMIFS(Data!$D:$D,Data!$A:$A,$B48,Data!$B:$B,I$4))</f>
        <v>7438504.9999999991</v>
      </c>
      <c r="J48" s="22">
        <f>IF(EDATE($B48,J$4)&gt;end_date,"",SUMIFS(Data!$D:$D,Data!$A:$A,$B48,Data!$B:$B,J$4))</f>
        <v>7964179.9999999991</v>
      </c>
      <c r="K48" s="22">
        <f>IF(EDATE($B48,K$4)&gt;end_date,"",SUMIFS(Data!$D:$D,Data!$A:$A,$B48,Data!$B:$B,K$4))</f>
        <v>8455625</v>
      </c>
      <c r="L48" s="22">
        <f>IF(EDATE($B48,L$4)&gt;end_date,"",SUMIFS(Data!$D:$D,Data!$A:$A,$B48,Data!$B:$B,L$4))</f>
        <v>8856605</v>
      </c>
      <c r="M48" s="22">
        <f>IF(EDATE($B48,M$4)&gt;end_date,"",SUMIFS(Data!$D:$D,Data!$A:$A,$B48,Data!$B:$B,M$4))</f>
        <v>9226615</v>
      </c>
      <c r="N48" s="22" t="str">
        <f>IF(EDATE($B48,N$4)&gt;end_date,"",SUMIFS(Data!$D:$D,Data!$A:$A,$B48,Data!$B:$B,N$4))</f>
        <v/>
      </c>
      <c r="O48" s="22" t="str">
        <f>IF(EDATE($B48,O$4)&gt;end_date,"",SUMIFS(Data!$D:$D,Data!$A:$A,$B48,Data!$B:$B,O$4))</f>
        <v/>
      </c>
      <c r="P48" s="22" t="str">
        <f>IF(EDATE($B48,P$4)&gt;end_date,"",SUMIFS(Data!$D:$D,Data!$A:$A,$B48,Data!$B:$B,P$4))</f>
        <v/>
      </c>
      <c r="Q48" s="22" t="str">
        <f>IF(EDATE($B48,Q$4)&gt;end_date,"",SUMIFS(Data!$D:$D,Data!$A:$A,$B48,Data!$B:$B,Q$4))</f>
        <v/>
      </c>
      <c r="R48" s="22" t="str">
        <f>IF(EDATE($B48,R$4)&gt;end_date,"",SUMIFS(Data!$D:$D,Data!$A:$A,$B48,Data!$B:$B,R$4))</f>
        <v/>
      </c>
      <c r="S48" s="22" t="str">
        <f>IF(EDATE($B48,S$4)&gt;end_date,"",SUMIFS(Data!$D:$D,Data!$A:$A,$B48,Data!$B:$B,S$4))</f>
        <v/>
      </c>
      <c r="T48" s="22" t="str">
        <f>IF(EDATE($B48,T$4)&gt;end_date,"",SUMIFS(Data!$D:$D,Data!$A:$A,$B48,Data!$B:$B,T$4))</f>
        <v/>
      </c>
      <c r="U48" s="22" t="str">
        <f>IF(EDATE($B48,U$4)&gt;end_date,"",SUMIFS(Data!$D:$D,Data!$A:$A,$B48,Data!$B:$B,U$4))</f>
        <v/>
      </c>
      <c r="V48" s="22" t="str">
        <f>IF(EDATE($B48,V$4)&gt;end_date,"",SUMIFS(Data!$D:$D,Data!$A:$A,$B48,Data!$B:$B,V$4))</f>
        <v/>
      </c>
      <c r="W48" s="22" t="str">
        <f>IF(EDATE($B48,W$4)&gt;end_date,"",SUMIFS(Data!$D:$D,Data!$A:$A,$B48,Data!$B:$B,W$4))</f>
        <v/>
      </c>
      <c r="X48" s="22" t="str">
        <f>IF(EDATE($B48,X$4)&gt;end_date,"",SUMIFS(Data!$D:$D,Data!$A:$A,$B48,Data!$B:$B,X$4))</f>
        <v/>
      </c>
      <c r="Y48" s="22" t="str">
        <f>IF(EDATE($B48,Y$4)&gt;end_date,"",SUMIFS(Data!$D:$D,Data!$A:$A,$B48,Data!$B:$B,Y$4))</f>
        <v/>
      </c>
      <c r="Z48" s="22" t="str">
        <f>IF(EDATE($B48,Z$4)&gt;end_date,"",SUMIFS(Data!$D:$D,Data!$A:$A,$B48,Data!$B:$B,Z$4))</f>
        <v/>
      </c>
      <c r="AA48" s="22" t="str">
        <f>IF(EDATE($B48,AA$4)&gt;end_date,"",SUMIFS(Data!$D:$D,Data!$A:$A,$B48,Data!$B:$B,AA$4))</f>
        <v/>
      </c>
      <c r="AB48" s="22" t="str">
        <f>IF(EDATE($B48,AB$4)&gt;end_date,"",SUMIFS(Data!$D:$D,Data!$A:$A,$B48,Data!$B:$B,AB$4))</f>
        <v/>
      </c>
      <c r="AC48" s="22" t="str">
        <f>IF(EDATE($B48,AC$4)&gt;end_date,"",SUMIFS(Data!$D:$D,Data!$A:$A,$B48,Data!$B:$B,AC$4))</f>
        <v/>
      </c>
      <c r="AD48" s="22" t="str">
        <f>IF(EDATE($B48,AD$4)&gt;end_date,"",SUMIFS(Data!$D:$D,Data!$A:$A,$B48,Data!$B:$B,AD$4))</f>
        <v/>
      </c>
      <c r="AE48" s="22" t="str">
        <f>IF(EDATE($B48,AE$4)&gt;end_date,"",SUMIFS(Data!$D:$D,Data!$A:$A,$B48,Data!$B:$B,AE$4))</f>
        <v/>
      </c>
      <c r="AF48" s="22" t="str">
        <f>IF(EDATE($B48,AF$4)&gt;end_date,"",SUMIFS(Data!$D:$D,Data!$A:$A,$B48,Data!$B:$B,AF$4))</f>
        <v/>
      </c>
      <c r="AG48" s="22" t="str">
        <f>IF(EDATE($B48,AG$4)&gt;end_date,"",SUMIFS(Data!$D:$D,Data!$A:$A,$B48,Data!$B:$B,AG$4))</f>
        <v/>
      </c>
      <c r="AH48" s="22" t="str">
        <f>IF(EDATE($B48,AH$4)&gt;end_date,"",SUMIFS(Data!$D:$D,Data!$A:$A,$B48,Data!$B:$B,AH$4))</f>
        <v/>
      </c>
      <c r="AI48" s="22" t="str">
        <f>IF(EDATE($B48,AI$4)&gt;end_date,"",SUMIFS(Data!$D:$D,Data!$A:$A,$B48,Data!$B:$B,AI$4))</f>
        <v/>
      </c>
      <c r="AJ48" s="22" t="str">
        <f>IF(EDATE($B48,AJ$4)&gt;end_date,"",SUMIFS(Data!$D:$D,Data!$A:$A,$B48,Data!$B:$B,AJ$4))</f>
        <v/>
      </c>
      <c r="AK48" s="22" t="str">
        <f>IF(EDATE($B48,AK$4)&gt;end_date,"",SUMIFS(Data!$D:$D,Data!$A:$A,$B48,Data!$B:$B,AK$4))</f>
        <v/>
      </c>
      <c r="AL48" s="22" t="str">
        <f>IF(EDATE($B48,AL$4)&gt;end_date,"",SUMIFS(Data!$D:$D,Data!$A:$A,$B48,Data!$B:$B,AL$4))</f>
        <v/>
      </c>
      <c r="AM48" s="22" t="str">
        <f>IF(EDATE($B48,AM$4)&gt;end_date,"",SUMIFS(Data!$D:$D,Data!$A:$A,$B48,Data!$B:$B,AM$4))</f>
        <v/>
      </c>
      <c r="AN48" s="22" t="str">
        <f>IF(EDATE($B48,AN$4)&gt;end_date,"",SUMIFS(Data!$D:$D,Data!$A:$A,$B48,Data!$B:$B,AN$4))</f>
        <v/>
      </c>
      <c r="AO48" s="22" t="str">
        <f>IF(EDATE($B48,AO$4)&gt;end_date,"",SUMIFS(Data!$D:$D,Data!$A:$A,$B48,Data!$B:$B,AO$4))</f>
        <v/>
      </c>
      <c r="AP48" s="22" t="str">
        <f>IF(EDATE($B48,AP$4)&gt;end_date,"",SUMIFS(Data!$D:$D,Data!$A:$A,$B48,Data!$B:$B,AP$4))</f>
        <v/>
      </c>
      <c r="AQ48" s="22" t="str">
        <f>IF(EDATE($B48,AQ$4)&gt;end_date,"",SUMIFS(Data!$D:$D,Data!$A:$A,$B48,Data!$B:$B,AQ$4))</f>
        <v/>
      </c>
      <c r="AR48" s="22" t="str">
        <f>IF(EDATE($B48,AR$4)&gt;end_date,"",SUMIFS(Data!$D:$D,Data!$A:$A,$B48,Data!$B:$B,AR$4))</f>
        <v/>
      </c>
      <c r="AS48" s="22" t="str">
        <f>IF(EDATE($B48,AS$4)&gt;end_date,"",SUMIFS(Data!$D:$D,Data!$A:$A,$B48,Data!$B:$B,AS$4))</f>
        <v/>
      </c>
      <c r="AT48" s="22" t="str">
        <f>IF(EDATE($B48,AT$4)&gt;end_date,"",SUMIFS(Data!$D:$D,Data!$A:$A,$B48,Data!$B:$B,AT$4))</f>
        <v/>
      </c>
      <c r="AU48" s="22" t="str">
        <f>IF(EDATE($B48,AU$4)&gt;end_date,"",SUMIFS(Data!$D:$D,Data!$A:$A,$B48,Data!$B:$B,AU$4))</f>
        <v/>
      </c>
      <c r="AV48" s="22" t="str">
        <f>IF(EDATE($B48,AV$4)&gt;end_date,"",SUMIFS(Data!$D:$D,Data!$A:$A,$B48,Data!$B:$B,AV$4))</f>
        <v/>
      </c>
      <c r="AW48" s="22" t="str">
        <f>IF(EDATE($B48,AW$4)&gt;end_date,"",SUMIFS(Data!$D:$D,Data!$A:$A,$B48,Data!$B:$B,AW$4))</f>
        <v/>
      </c>
      <c r="AX48" s="22" t="str">
        <f>IF(EDATE($B48,AX$4)&gt;end_date,"",SUMIFS(Data!$D:$D,Data!$A:$A,$B48,Data!$B:$B,AX$4))</f>
        <v/>
      </c>
      <c r="AY48" s="22" t="str">
        <f>IF(EDATE($B48,AY$4)&gt;end_date,"",SUMIFS(Data!$D:$D,Data!$A:$A,$B48,Data!$B:$B,AY$4))</f>
        <v/>
      </c>
      <c r="AZ48" s="22" t="str">
        <f>IF(EDATE($B48,AZ$4)&gt;end_date,"",SUMIFS(Data!$D:$D,Data!$A:$A,$B48,Data!$B:$B,AZ$4))</f>
        <v/>
      </c>
      <c r="BA48" s="22" t="str">
        <f>IF(EDATE($B48,BA$4)&gt;end_date,"",SUMIFS(Data!$D:$D,Data!$A:$A,$B48,Data!$B:$B,BA$4))</f>
        <v/>
      </c>
      <c r="BB48" s="22" t="str">
        <f>IF(EDATE($B48,BB$4)&gt;end_date,"",SUMIFS(Data!$D:$D,Data!$A:$A,$B48,Data!$B:$B,BB$4))</f>
        <v/>
      </c>
      <c r="BC48" s="22" t="str">
        <f>IF(EDATE($B48,BC$4)&gt;end_date,"",SUMIFS(Data!$D:$D,Data!$A:$A,$B48,Data!$B:$B,BC$4))</f>
        <v/>
      </c>
      <c r="BD48" s="23" t="str">
        <f>IF(EDATE($B48,BD$4)&gt;end_date,"",SUMIFS(Data!$D:$D,Data!$A:$A,$B48,Data!$B:$B,BD$4))</f>
        <v/>
      </c>
      <c r="BE48" s="16"/>
      <c r="BF48" s="16"/>
      <c r="BG48" s="16"/>
      <c r="BH48" s="16"/>
      <c r="BI48" s="16"/>
      <c r="BJ48" s="16"/>
      <c r="BK48" s="16"/>
      <c r="BL48" s="16"/>
      <c r="BM48" s="16"/>
      <c r="BN48" s="16"/>
      <c r="BO48" s="16"/>
      <c r="BP48" s="16"/>
    </row>
    <row r="49" spans="2:68" x14ac:dyDescent="0.25">
      <c r="B49" s="31">
        <f t="shared" si="1"/>
        <v>43525</v>
      </c>
      <c r="C49" s="22">
        <f>IF(EDATE($B49,C$4)&gt;end_date,"",SUMIFS(Data!$D:$D,Data!$A:$A,$B49,Data!$B:$B,C$4))</f>
        <v>1795444.9999999998</v>
      </c>
      <c r="D49" s="22">
        <f>IF(EDATE($B49,D$4)&gt;end_date,"",SUMIFS(Data!$D:$D,Data!$A:$A,$B49,Data!$B:$B,D$4))</f>
        <v>3743294.9999999995</v>
      </c>
      <c r="E49" s="22">
        <f>IF(EDATE($B49,E$4)&gt;end_date,"",SUMIFS(Data!$D:$D,Data!$A:$A,$B49,Data!$B:$B,E$4))</f>
        <v>5232300</v>
      </c>
      <c r="F49" s="22">
        <f>IF(EDATE($B49,F$4)&gt;end_date,"",SUMIFS(Data!$D:$D,Data!$A:$A,$B49,Data!$B:$B,F$4))</f>
        <v>6517555</v>
      </c>
      <c r="G49" s="22">
        <f>IF(EDATE($B49,G$4)&gt;end_date,"",SUMIFS(Data!$D:$D,Data!$A:$A,$B49,Data!$B:$B,G$4))</f>
        <v>7701749.9999999991</v>
      </c>
      <c r="H49" s="22">
        <f>IF(EDATE($B49,H$4)&gt;end_date,"",SUMIFS(Data!$D:$D,Data!$A:$A,$B49,Data!$B:$B,H$4))</f>
        <v>8590100</v>
      </c>
      <c r="I49" s="22">
        <f>IF(EDATE($B49,I$4)&gt;end_date,"",SUMIFS(Data!$D:$D,Data!$A:$A,$B49,Data!$B:$B,I$4))</f>
        <v>9357015</v>
      </c>
      <c r="J49" s="22">
        <f>IF(EDATE($B49,J$4)&gt;end_date,"",SUMIFS(Data!$D:$D,Data!$A:$A,$B49,Data!$B:$B,J$4))</f>
        <v>10054655</v>
      </c>
      <c r="K49" s="22">
        <f>IF(EDATE($B49,K$4)&gt;end_date,"",SUMIFS(Data!$D:$D,Data!$A:$A,$B49,Data!$B:$B,K$4))</f>
        <v>10622710</v>
      </c>
      <c r="L49" s="22">
        <f>IF(EDATE($B49,L$4)&gt;end_date,"",SUMIFS(Data!$D:$D,Data!$A:$A,$B49,Data!$B:$B,L$4))</f>
        <v>11152460</v>
      </c>
      <c r="M49" s="22" t="str">
        <f>IF(EDATE($B49,M$4)&gt;end_date,"",SUMIFS(Data!$D:$D,Data!$A:$A,$B49,Data!$B:$B,M$4))</f>
        <v/>
      </c>
      <c r="N49" s="22" t="str">
        <f>IF(EDATE($B49,N$4)&gt;end_date,"",SUMIFS(Data!$D:$D,Data!$A:$A,$B49,Data!$B:$B,N$4))</f>
        <v/>
      </c>
      <c r="O49" s="22" t="str">
        <f>IF(EDATE($B49,O$4)&gt;end_date,"",SUMIFS(Data!$D:$D,Data!$A:$A,$B49,Data!$B:$B,O$4))</f>
        <v/>
      </c>
      <c r="P49" s="22" t="str">
        <f>IF(EDATE($B49,P$4)&gt;end_date,"",SUMIFS(Data!$D:$D,Data!$A:$A,$B49,Data!$B:$B,P$4))</f>
        <v/>
      </c>
      <c r="Q49" s="22" t="str">
        <f>IF(EDATE($B49,Q$4)&gt;end_date,"",SUMIFS(Data!$D:$D,Data!$A:$A,$B49,Data!$B:$B,Q$4))</f>
        <v/>
      </c>
      <c r="R49" s="22" t="str">
        <f>IF(EDATE($B49,R$4)&gt;end_date,"",SUMIFS(Data!$D:$D,Data!$A:$A,$B49,Data!$B:$B,R$4))</f>
        <v/>
      </c>
      <c r="S49" s="22" t="str">
        <f>IF(EDATE($B49,S$4)&gt;end_date,"",SUMIFS(Data!$D:$D,Data!$A:$A,$B49,Data!$B:$B,S$4))</f>
        <v/>
      </c>
      <c r="T49" s="22" t="str">
        <f>IF(EDATE($B49,T$4)&gt;end_date,"",SUMIFS(Data!$D:$D,Data!$A:$A,$B49,Data!$B:$B,T$4))</f>
        <v/>
      </c>
      <c r="U49" s="22" t="str">
        <f>IF(EDATE($B49,U$4)&gt;end_date,"",SUMIFS(Data!$D:$D,Data!$A:$A,$B49,Data!$B:$B,U$4))</f>
        <v/>
      </c>
      <c r="V49" s="22" t="str">
        <f>IF(EDATE($B49,V$4)&gt;end_date,"",SUMIFS(Data!$D:$D,Data!$A:$A,$B49,Data!$B:$B,V$4))</f>
        <v/>
      </c>
      <c r="W49" s="22" t="str">
        <f>IF(EDATE($B49,W$4)&gt;end_date,"",SUMIFS(Data!$D:$D,Data!$A:$A,$B49,Data!$B:$B,W$4))</f>
        <v/>
      </c>
      <c r="X49" s="22" t="str">
        <f>IF(EDATE($B49,X$4)&gt;end_date,"",SUMIFS(Data!$D:$D,Data!$A:$A,$B49,Data!$B:$B,X$4))</f>
        <v/>
      </c>
      <c r="Y49" s="22" t="str">
        <f>IF(EDATE($B49,Y$4)&gt;end_date,"",SUMIFS(Data!$D:$D,Data!$A:$A,$B49,Data!$B:$B,Y$4))</f>
        <v/>
      </c>
      <c r="Z49" s="22" t="str">
        <f>IF(EDATE($B49,Z$4)&gt;end_date,"",SUMIFS(Data!$D:$D,Data!$A:$A,$B49,Data!$B:$B,Z$4))</f>
        <v/>
      </c>
      <c r="AA49" s="22" t="str">
        <f>IF(EDATE($B49,AA$4)&gt;end_date,"",SUMIFS(Data!$D:$D,Data!$A:$A,$B49,Data!$B:$B,AA$4))</f>
        <v/>
      </c>
      <c r="AB49" s="22" t="str">
        <f>IF(EDATE($B49,AB$4)&gt;end_date,"",SUMIFS(Data!$D:$D,Data!$A:$A,$B49,Data!$B:$B,AB$4))</f>
        <v/>
      </c>
      <c r="AC49" s="22" t="str">
        <f>IF(EDATE($B49,AC$4)&gt;end_date,"",SUMIFS(Data!$D:$D,Data!$A:$A,$B49,Data!$B:$B,AC$4))</f>
        <v/>
      </c>
      <c r="AD49" s="22" t="str">
        <f>IF(EDATE($B49,AD$4)&gt;end_date,"",SUMIFS(Data!$D:$D,Data!$A:$A,$B49,Data!$B:$B,AD$4))</f>
        <v/>
      </c>
      <c r="AE49" s="22" t="str">
        <f>IF(EDATE($B49,AE$4)&gt;end_date,"",SUMIFS(Data!$D:$D,Data!$A:$A,$B49,Data!$B:$B,AE$4))</f>
        <v/>
      </c>
      <c r="AF49" s="22" t="str">
        <f>IF(EDATE($B49,AF$4)&gt;end_date,"",SUMIFS(Data!$D:$D,Data!$A:$A,$B49,Data!$B:$B,AF$4))</f>
        <v/>
      </c>
      <c r="AG49" s="22" t="str">
        <f>IF(EDATE($B49,AG$4)&gt;end_date,"",SUMIFS(Data!$D:$D,Data!$A:$A,$B49,Data!$B:$B,AG$4))</f>
        <v/>
      </c>
      <c r="AH49" s="22" t="str">
        <f>IF(EDATE($B49,AH$4)&gt;end_date,"",SUMIFS(Data!$D:$D,Data!$A:$A,$B49,Data!$B:$B,AH$4))</f>
        <v/>
      </c>
      <c r="AI49" s="22" t="str">
        <f>IF(EDATE($B49,AI$4)&gt;end_date,"",SUMIFS(Data!$D:$D,Data!$A:$A,$B49,Data!$B:$B,AI$4))</f>
        <v/>
      </c>
      <c r="AJ49" s="22" t="str">
        <f>IF(EDATE($B49,AJ$4)&gt;end_date,"",SUMIFS(Data!$D:$D,Data!$A:$A,$B49,Data!$B:$B,AJ$4))</f>
        <v/>
      </c>
      <c r="AK49" s="22" t="str">
        <f>IF(EDATE($B49,AK$4)&gt;end_date,"",SUMIFS(Data!$D:$D,Data!$A:$A,$B49,Data!$B:$B,AK$4))</f>
        <v/>
      </c>
      <c r="AL49" s="22" t="str">
        <f>IF(EDATE($B49,AL$4)&gt;end_date,"",SUMIFS(Data!$D:$D,Data!$A:$A,$B49,Data!$B:$B,AL$4))</f>
        <v/>
      </c>
      <c r="AM49" s="22" t="str">
        <f>IF(EDATE($B49,AM$4)&gt;end_date,"",SUMIFS(Data!$D:$D,Data!$A:$A,$B49,Data!$B:$B,AM$4))</f>
        <v/>
      </c>
      <c r="AN49" s="22" t="str">
        <f>IF(EDATE($B49,AN$4)&gt;end_date,"",SUMIFS(Data!$D:$D,Data!$A:$A,$B49,Data!$B:$B,AN$4))</f>
        <v/>
      </c>
      <c r="AO49" s="22" t="str">
        <f>IF(EDATE($B49,AO$4)&gt;end_date,"",SUMIFS(Data!$D:$D,Data!$A:$A,$B49,Data!$B:$B,AO$4))</f>
        <v/>
      </c>
      <c r="AP49" s="22" t="str">
        <f>IF(EDATE($B49,AP$4)&gt;end_date,"",SUMIFS(Data!$D:$D,Data!$A:$A,$B49,Data!$B:$B,AP$4))</f>
        <v/>
      </c>
      <c r="AQ49" s="22" t="str">
        <f>IF(EDATE($B49,AQ$4)&gt;end_date,"",SUMIFS(Data!$D:$D,Data!$A:$A,$B49,Data!$B:$B,AQ$4))</f>
        <v/>
      </c>
      <c r="AR49" s="22" t="str">
        <f>IF(EDATE($B49,AR$4)&gt;end_date,"",SUMIFS(Data!$D:$D,Data!$A:$A,$B49,Data!$B:$B,AR$4))</f>
        <v/>
      </c>
      <c r="AS49" s="22" t="str">
        <f>IF(EDATE($B49,AS$4)&gt;end_date,"",SUMIFS(Data!$D:$D,Data!$A:$A,$B49,Data!$B:$B,AS$4))</f>
        <v/>
      </c>
      <c r="AT49" s="22" t="str">
        <f>IF(EDATE($B49,AT$4)&gt;end_date,"",SUMIFS(Data!$D:$D,Data!$A:$A,$B49,Data!$B:$B,AT$4))</f>
        <v/>
      </c>
      <c r="AU49" s="22" t="str">
        <f>IF(EDATE($B49,AU$4)&gt;end_date,"",SUMIFS(Data!$D:$D,Data!$A:$A,$B49,Data!$B:$B,AU$4))</f>
        <v/>
      </c>
      <c r="AV49" s="22" t="str">
        <f>IF(EDATE($B49,AV$4)&gt;end_date,"",SUMIFS(Data!$D:$D,Data!$A:$A,$B49,Data!$B:$B,AV$4))</f>
        <v/>
      </c>
      <c r="AW49" s="22" t="str">
        <f>IF(EDATE($B49,AW$4)&gt;end_date,"",SUMIFS(Data!$D:$D,Data!$A:$A,$B49,Data!$B:$B,AW$4))</f>
        <v/>
      </c>
      <c r="AX49" s="22" t="str">
        <f>IF(EDATE($B49,AX$4)&gt;end_date,"",SUMIFS(Data!$D:$D,Data!$A:$A,$B49,Data!$B:$B,AX$4))</f>
        <v/>
      </c>
      <c r="AY49" s="22" t="str">
        <f>IF(EDATE($B49,AY$4)&gt;end_date,"",SUMIFS(Data!$D:$D,Data!$A:$A,$B49,Data!$B:$B,AY$4))</f>
        <v/>
      </c>
      <c r="AZ49" s="22" t="str">
        <f>IF(EDATE($B49,AZ$4)&gt;end_date,"",SUMIFS(Data!$D:$D,Data!$A:$A,$B49,Data!$B:$B,AZ$4))</f>
        <v/>
      </c>
      <c r="BA49" s="22" t="str">
        <f>IF(EDATE($B49,BA$4)&gt;end_date,"",SUMIFS(Data!$D:$D,Data!$A:$A,$B49,Data!$B:$B,BA$4))</f>
        <v/>
      </c>
      <c r="BB49" s="22" t="str">
        <f>IF(EDATE($B49,BB$4)&gt;end_date,"",SUMIFS(Data!$D:$D,Data!$A:$A,$B49,Data!$B:$B,BB$4))</f>
        <v/>
      </c>
      <c r="BC49" s="22" t="str">
        <f>IF(EDATE($B49,BC$4)&gt;end_date,"",SUMIFS(Data!$D:$D,Data!$A:$A,$B49,Data!$B:$B,BC$4))</f>
        <v/>
      </c>
      <c r="BD49" s="23" t="str">
        <f>IF(EDATE($B49,BD$4)&gt;end_date,"",SUMIFS(Data!$D:$D,Data!$A:$A,$B49,Data!$B:$B,BD$4))</f>
        <v/>
      </c>
      <c r="BE49" s="16"/>
      <c r="BF49" s="16"/>
      <c r="BG49" s="16"/>
      <c r="BH49" s="16"/>
      <c r="BI49" s="16"/>
      <c r="BJ49" s="16"/>
      <c r="BK49" s="16"/>
      <c r="BL49" s="16"/>
      <c r="BM49" s="16"/>
      <c r="BN49" s="16"/>
      <c r="BO49" s="16"/>
      <c r="BP49" s="16"/>
    </row>
    <row r="50" spans="2:68" x14ac:dyDescent="0.25">
      <c r="B50" s="31">
        <f t="shared" si="1"/>
        <v>43556</v>
      </c>
      <c r="C50" s="22">
        <f>IF(EDATE($B50,C$4)&gt;end_date,"",SUMIFS(Data!$D:$D,Data!$A:$A,$B50,Data!$B:$B,C$4))</f>
        <v>1653635</v>
      </c>
      <c r="D50" s="22">
        <f>IF(EDATE($B50,D$4)&gt;end_date,"",SUMIFS(Data!$D:$D,Data!$A:$A,$B50,Data!$B:$B,D$4))</f>
        <v>3509390</v>
      </c>
      <c r="E50" s="22">
        <f>IF(EDATE($B50,E$4)&gt;end_date,"",SUMIFS(Data!$D:$D,Data!$A:$A,$B50,Data!$B:$B,E$4))</f>
        <v>4912820</v>
      </c>
      <c r="F50" s="22">
        <f>IF(EDATE($B50,F$4)&gt;end_date,"",SUMIFS(Data!$D:$D,Data!$A:$A,$B50,Data!$B:$B,F$4))</f>
        <v>6177700</v>
      </c>
      <c r="G50" s="22">
        <f>IF(EDATE($B50,G$4)&gt;end_date,"",SUMIFS(Data!$D:$D,Data!$A:$A,$B50,Data!$B:$B,G$4))</f>
        <v>7137769.9999999991</v>
      </c>
      <c r="H50" s="22">
        <f>IF(EDATE($B50,H$4)&gt;end_date,"",SUMIFS(Data!$D:$D,Data!$A:$A,$B50,Data!$B:$B,H$4))</f>
        <v>7950324.9999999991</v>
      </c>
      <c r="I50" s="22">
        <f>IF(EDATE($B50,I$4)&gt;end_date,"",SUMIFS(Data!$D:$D,Data!$A:$A,$B50,Data!$B:$B,I$4))</f>
        <v>8687900</v>
      </c>
      <c r="J50" s="22">
        <f>IF(EDATE($B50,J$4)&gt;end_date,"",SUMIFS(Data!$D:$D,Data!$A:$A,$B50,Data!$B:$B,J$4))</f>
        <v>9277960</v>
      </c>
      <c r="K50" s="22">
        <f>IF(EDATE($B50,K$4)&gt;end_date,"",SUMIFS(Data!$D:$D,Data!$A:$A,$B50,Data!$B:$B,K$4))</f>
        <v>9827270</v>
      </c>
      <c r="L50" s="22" t="str">
        <f>IF(EDATE($B50,L$4)&gt;end_date,"",SUMIFS(Data!$D:$D,Data!$A:$A,$B50,Data!$B:$B,L$4))</f>
        <v/>
      </c>
      <c r="M50" s="22" t="str">
        <f>IF(EDATE($B50,M$4)&gt;end_date,"",SUMIFS(Data!$D:$D,Data!$A:$A,$B50,Data!$B:$B,M$4))</f>
        <v/>
      </c>
      <c r="N50" s="22" t="str">
        <f>IF(EDATE($B50,N$4)&gt;end_date,"",SUMIFS(Data!$D:$D,Data!$A:$A,$B50,Data!$B:$B,N$4))</f>
        <v/>
      </c>
      <c r="O50" s="22" t="str">
        <f>IF(EDATE($B50,O$4)&gt;end_date,"",SUMIFS(Data!$D:$D,Data!$A:$A,$B50,Data!$B:$B,O$4))</f>
        <v/>
      </c>
      <c r="P50" s="22" t="str">
        <f>IF(EDATE($B50,P$4)&gt;end_date,"",SUMIFS(Data!$D:$D,Data!$A:$A,$B50,Data!$B:$B,P$4))</f>
        <v/>
      </c>
      <c r="Q50" s="22" t="str">
        <f>IF(EDATE($B50,Q$4)&gt;end_date,"",SUMIFS(Data!$D:$D,Data!$A:$A,$B50,Data!$B:$B,Q$4))</f>
        <v/>
      </c>
      <c r="R50" s="22" t="str">
        <f>IF(EDATE($B50,R$4)&gt;end_date,"",SUMIFS(Data!$D:$D,Data!$A:$A,$B50,Data!$B:$B,R$4))</f>
        <v/>
      </c>
      <c r="S50" s="22" t="str">
        <f>IF(EDATE($B50,S$4)&gt;end_date,"",SUMIFS(Data!$D:$D,Data!$A:$A,$B50,Data!$B:$B,S$4))</f>
        <v/>
      </c>
      <c r="T50" s="22" t="str">
        <f>IF(EDATE($B50,T$4)&gt;end_date,"",SUMIFS(Data!$D:$D,Data!$A:$A,$B50,Data!$B:$B,T$4))</f>
        <v/>
      </c>
      <c r="U50" s="22" t="str">
        <f>IF(EDATE($B50,U$4)&gt;end_date,"",SUMIFS(Data!$D:$D,Data!$A:$A,$B50,Data!$B:$B,U$4))</f>
        <v/>
      </c>
      <c r="V50" s="22" t="str">
        <f>IF(EDATE($B50,V$4)&gt;end_date,"",SUMIFS(Data!$D:$D,Data!$A:$A,$B50,Data!$B:$B,V$4))</f>
        <v/>
      </c>
      <c r="W50" s="22" t="str">
        <f>IF(EDATE($B50,W$4)&gt;end_date,"",SUMIFS(Data!$D:$D,Data!$A:$A,$B50,Data!$B:$B,W$4))</f>
        <v/>
      </c>
      <c r="X50" s="22" t="str">
        <f>IF(EDATE($B50,X$4)&gt;end_date,"",SUMIFS(Data!$D:$D,Data!$A:$A,$B50,Data!$B:$B,X$4))</f>
        <v/>
      </c>
      <c r="Y50" s="22" t="str">
        <f>IF(EDATE($B50,Y$4)&gt;end_date,"",SUMIFS(Data!$D:$D,Data!$A:$A,$B50,Data!$B:$B,Y$4))</f>
        <v/>
      </c>
      <c r="Z50" s="22" t="str">
        <f>IF(EDATE($B50,Z$4)&gt;end_date,"",SUMIFS(Data!$D:$D,Data!$A:$A,$B50,Data!$B:$B,Z$4))</f>
        <v/>
      </c>
      <c r="AA50" s="22" t="str">
        <f>IF(EDATE($B50,AA$4)&gt;end_date,"",SUMIFS(Data!$D:$D,Data!$A:$A,$B50,Data!$B:$B,AA$4))</f>
        <v/>
      </c>
      <c r="AB50" s="22" t="str">
        <f>IF(EDATE($B50,AB$4)&gt;end_date,"",SUMIFS(Data!$D:$D,Data!$A:$A,$B50,Data!$B:$B,AB$4))</f>
        <v/>
      </c>
      <c r="AC50" s="22" t="str">
        <f>IF(EDATE($B50,AC$4)&gt;end_date,"",SUMIFS(Data!$D:$D,Data!$A:$A,$B50,Data!$B:$B,AC$4))</f>
        <v/>
      </c>
      <c r="AD50" s="22" t="str">
        <f>IF(EDATE($B50,AD$4)&gt;end_date,"",SUMIFS(Data!$D:$D,Data!$A:$A,$B50,Data!$B:$B,AD$4))</f>
        <v/>
      </c>
      <c r="AE50" s="22" t="str">
        <f>IF(EDATE($B50,AE$4)&gt;end_date,"",SUMIFS(Data!$D:$D,Data!$A:$A,$B50,Data!$B:$B,AE$4))</f>
        <v/>
      </c>
      <c r="AF50" s="22" t="str">
        <f>IF(EDATE($B50,AF$4)&gt;end_date,"",SUMIFS(Data!$D:$D,Data!$A:$A,$B50,Data!$B:$B,AF$4))</f>
        <v/>
      </c>
      <c r="AG50" s="22" t="str">
        <f>IF(EDATE($B50,AG$4)&gt;end_date,"",SUMIFS(Data!$D:$D,Data!$A:$A,$B50,Data!$B:$B,AG$4))</f>
        <v/>
      </c>
      <c r="AH50" s="22" t="str">
        <f>IF(EDATE($B50,AH$4)&gt;end_date,"",SUMIFS(Data!$D:$D,Data!$A:$A,$B50,Data!$B:$B,AH$4))</f>
        <v/>
      </c>
      <c r="AI50" s="22" t="str">
        <f>IF(EDATE($B50,AI$4)&gt;end_date,"",SUMIFS(Data!$D:$D,Data!$A:$A,$B50,Data!$B:$B,AI$4))</f>
        <v/>
      </c>
      <c r="AJ50" s="22" t="str">
        <f>IF(EDATE($B50,AJ$4)&gt;end_date,"",SUMIFS(Data!$D:$D,Data!$A:$A,$B50,Data!$B:$B,AJ$4))</f>
        <v/>
      </c>
      <c r="AK50" s="22" t="str">
        <f>IF(EDATE($B50,AK$4)&gt;end_date,"",SUMIFS(Data!$D:$D,Data!$A:$A,$B50,Data!$B:$B,AK$4))</f>
        <v/>
      </c>
      <c r="AL50" s="22" t="str">
        <f>IF(EDATE($B50,AL$4)&gt;end_date,"",SUMIFS(Data!$D:$D,Data!$A:$A,$B50,Data!$B:$B,AL$4))</f>
        <v/>
      </c>
      <c r="AM50" s="22" t="str">
        <f>IF(EDATE($B50,AM$4)&gt;end_date,"",SUMIFS(Data!$D:$D,Data!$A:$A,$B50,Data!$B:$B,AM$4))</f>
        <v/>
      </c>
      <c r="AN50" s="22" t="str">
        <f>IF(EDATE($B50,AN$4)&gt;end_date,"",SUMIFS(Data!$D:$D,Data!$A:$A,$B50,Data!$B:$B,AN$4))</f>
        <v/>
      </c>
      <c r="AO50" s="22" t="str">
        <f>IF(EDATE($B50,AO$4)&gt;end_date,"",SUMIFS(Data!$D:$D,Data!$A:$A,$B50,Data!$B:$B,AO$4))</f>
        <v/>
      </c>
      <c r="AP50" s="22" t="str">
        <f>IF(EDATE($B50,AP$4)&gt;end_date,"",SUMIFS(Data!$D:$D,Data!$A:$A,$B50,Data!$B:$B,AP$4))</f>
        <v/>
      </c>
      <c r="AQ50" s="22" t="str">
        <f>IF(EDATE($B50,AQ$4)&gt;end_date,"",SUMIFS(Data!$D:$D,Data!$A:$A,$B50,Data!$B:$B,AQ$4))</f>
        <v/>
      </c>
      <c r="AR50" s="22" t="str">
        <f>IF(EDATE($B50,AR$4)&gt;end_date,"",SUMIFS(Data!$D:$D,Data!$A:$A,$B50,Data!$B:$B,AR$4))</f>
        <v/>
      </c>
      <c r="AS50" s="22" t="str">
        <f>IF(EDATE($B50,AS$4)&gt;end_date,"",SUMIFS(Data!$D:$D,Data!$A:$A,$B50,Data!$B:$B,AS$4))</f>
        <v/>
      </c>
      <c r="AT50" s="22" t="str">
        <f>IF(EDATE($B50,AT$4)&gt;end_date,"",SUMIFS(Data!$D:$D,Data!$A:$A,$B50,Data!$B:$B,AT$4))</f>
        <v/>
      </c>
      <c r="AU50" s="22" t="str">
        <f>IF(EDATE($B50,AU$4)&gt;end_date,"",SUMIFS(Data!$D:$D,Data!$A:$A,$B50,Data!$B:$B,AU$4))</f>
        <v/>
      </c>
      <c r="AV50" s="22" t="str">
        <f>IF(EDATE($B50,AV$4)&gt;end_date,"",SUMIFS(Data!$D:$D,Data!$A:$A,$B50,Data!$B:$B,AV$4))</f>
        <v/>
      </c>
      <c r="AW50" s="22" t="str">
        <f>IF(EDATE($B50,AW$4)&gt;end_date,"",SUMIFS(Data!$D:$D,Data!$A:$A,$B50,Data!$B:$B,AW$4))</f>
        <v/>
      </c>
      <c r="AX50" s="22" t="str">
        <f>IF(EDATE($B50,AX$4)&gt;end_date,"",SUMIFS(Data!$D:$D,Data!$A:$A,$B50,Data!$B:$B,AX$4))</f>
        <v/>
      </c>
      <c r="AY50" s="22" t="str">
        <f>IF(EDATE($B50,AY$4)&gt;end_date,"",SUMIFS(Data!$D:$D,Data!$A:$A,$B50,Data!$B:$B,AY$4))</f>
        <v/>
      </c>
      <c r="AZ50" s="22" t="str">
        <f>IF(EDATE($B50,AZ$4)&gt;end_date,"",SUMIFS(Data!$D:$D,Data!$A:$A,$B50,Data!$B:$B,AZ$4))</f>
        <v/>
      </c>
      <c r="BA50" s="22" t="str">
        <f>IF(EDATE($B50,BA$4)&gt;end_date,"",SUMIFS(Data!$D:$D,Data!$A:$A,$B50,Data!$B:$B,BA$4))</f>
        <v/>
      </c>
      <c r="BB50" s="22" t="str">
        <f>IF(EDATE($B50,BB$4)&gt;end_date,"",SUMIFS(Data!$D:$D,Data!$A:$A,$B50,Data!$B:$B,BB$4))</f>
        <v/>
      </c>
      <c r="BC50" s="22" t="str">
        <f>IF(EDATE($B50,BC$4)&gt;end_date,"",SUMIFS(Data!$D:$D,Data!$A:$A,$B50,Data!$B:$B,BC$4))</f>
        <v/>
      </c>
      <c r="BD50" s="23" t="str">
        <f>IF(EDATE($B50,BD$4)&gt;end_date,"",SUMIFS(Data!$D:$D,Data!$A:$A,$B50,Data!$B:$B,BD$4))</f>
        <v/>
      </c>
      <c r="BE50" s="16"/>
      <c r="BF50" s="16"/>
      <c r="BG50" s="16"/>
      <c r="BH50" s="16"/>
      <c r="BI50" s="16"/>
      <c r="BJ50" s="16"/>
      <c r="BK50" s="16"/>
      <c r="BL50" s="16"/>
      <c r="BM50" s="16"/>
      <c r="BN50" s="16"/>
      <c r="BO50" s="16"/>
      <c r="BP50" s="16"/>
    </row>
    <row r="51" spans="2:68" x14ac:dyDescent="0.25">
      <c r="B51" s="31">
        <f t="shared" si="1"/>
        <v>43586</v>
      </c>
      <c r="C51" s="22">
        <f>IF(EDATE($B51,C$4)&gt;end_date,"",SUMIFS(Data!$D:$D,Data!$A:$A,$B51,Data!$B:$B,C$4))</f>
        <v>1830489.9999999998</v>
      </c>
      <c r="D51" s="22">
        <f>IF(EDATE($B51,D$4)&gt;end_date,"",SUMIFS(Data!$D:$D,Data!$A:$A,$B51,Data!$B:$B,D$4))</f>
        <v>3880214.9999999995</v>
      </c>
      <c r="E51" s="22">
        <f>IF(EDATE($B51,E$4)&gt;end_date,"",SUMIFS(Data!$D:$D,Data!$A:$A,$B51,Data!$B:$B,E$4))</f>
        <v>5526515</v>
      </c>
      <c r="F51" s="22">
        <f>IF(EDATE($B51,F$4)&gt;end_date,"",SUMIFS(Data!$D:$D,Data!$A:$A,$B51,Data!$B:$B,F$4))</f>
        <v>6727825</v>
      </c>
      <c r="G51" s="22">
        <f>IF(EDATE($B51,G$4)&gt;end_date,"",SUMIFS(Data!$D:$D,Data!$A:$A,$B51,Data!$B:$B,G$4))</f>
        <v>7743314.9999999991</v>
      </c>
      <c r="H51" s="22">
        <f>IF(EDATE($B51,H$4)&gt;end_date,"",SUMIFS(Data!$D:$D,Data!$A:$A,$B51,Data!$B:$B,H$4))</f>
        <v>8637370</v>
      </c>
      <c r="I51" s="22">
        <f>IF(EDATE($B51,I$4)&gt;end_date,"",SUMIFS(Data!$D:$D,Data!$A:$A,$B51,Data!$B:$B,I$4))</f>
        <v>9355385</v>
      </c>
      <c r="J51" s="22">
        <f>IF(EDATE($B51,J$4)&gt;end_date,"",SUMIFS(Data!$D:$D,Data!$A:$A,$B51,Data!$B:$B,J$4))</f>
        <v>10011460</v>
      </c>
      <c r="K51" s="22" t="str">
        <f>IF(EDATE($B51,K$4)&gt;end_date,"",SUMIFS(Data!$D:$D,Data!$A:$A,$B51,Data!$B:$B,K$4))</f>
        <v/>
      </c>
      <c r="L51" s="22" t="str">
        <f>IF(EDATE($B51,L$4)&gt;end_date,"",SUMIFS(Data!$D:$D,Data!$A:$A,$B51,Data!$B:$B,L$4))</f>
        <v/>
      </c>
      <c r="M51" s="22" t="str">
        <f>IF(EDATE($B51,M$4)&gt;end_date,"",SUMIFS(Data!$D:$D,Data!$A:$A,$B51,Data!$B:$B,M$4))</f>
        <v/>
      </c>
      <c r="N51" s="22" t="str">
        <f>IF(EDATE($B51,N$4)&gt;end_date,"",SUMIFS(Data!$D:$D,Data!$A:$A,$B51,Data!$B:$B,N$4))</f>
        <v/>
      </c>
      <c r="O51" s="22" t="str">
        <f>IF(EDATE($B51,O$4)&gt;end_date,"",SUMIFS(Data!$D:$D,Data!$A:$A,$B51,Data!$B:$B,O$4))</f>
        <v/>
      </c>
      <c r="P51" s="22" t="str">
        <f>IF(EDATE($B51,P$4)&gt;end_date,"",SUMIFS(Data!$D:$D,Data!$A:$A,$B51,Data!$B:$B,P$4))</f>
        <v/>
      </c>
      <c r="Q51" s="22" t="str">
        <f>IF(EDATE($B51,Q$4)&gt;end_date,"",SUMIFS(Data!$D:$D,Data!$A:$A,$B51,Data!$B:$B,Q$4))</f>
        <v/>
      </c>
      <c r="R51" s="22" t="str">
        <f>IF(EDATE($B51,R$4)&gt;end_date,"",SUMIFS(Data!$D:$D,Data!$A:$A,$B51,Data!$B:$B,R$4))</f>
        <v/>
      </c>
      <c r="S51" s="22" t="str">
        <f>IF(EDATE($B51,S$4)&gt;end_date,"",SUMIFS(Data!$D:$D,Data!$A:$A,$B51,Data!$B:$B,S$4))</f>
        <v/>
      </c>
      <c r="T51" s="22" t="str">
        <f>IF(EDATE($B51,T$4)&gt;end_date,"",SUMIFS(Data!$D:$D,Data!$A:$A,$B51,Data!$B:$B,T$4))</f>
        <v/>
      </c>
      <c r="U51" s="22" t="str">
        <f>IF(EDATE($B51,U$4)&gt;end_date,"",SUMIFS(Data!$D:$D,Data!$A:$A,$B51,Data!$B:$B,U$4))</f>
        <v/>
      </c>
      <c r="V51" s="22" t="str">
        <f>IF(EDATE($B51,V$4)&gt;end_date,"",SUMIFS(Data!$D:$D,Data!$A:$A,$B51,Data!$B:$B,V$4))</f>
        <v/>
      </c>
      <c r="W51" s="22" t="str">
        <f>IF(EDATE($B51,W$4)&gt;end_date,"",SUMIFS(Data!$D:$D,Data!$A:$A,$B51,Data!$B:$B,W$4))</f>
        <v/>
      </c>
      <c r="X51" s="22" t="str">
        <f>IF(EDATE($B51,X$4)&gt;end_date,"",SUMIFS(Data!$D:$D,Data!$A:$A,$B51,Data!$B:$B,X$4))</f>
        <v/>
      </c>
      <c r="Y51" s="22" t="str">
        <f>IF(EDATE($B51,Y$4)&gt;end_date,"",SUMIFS(Data!$D:$D,Data!$A:$A,$B51,Data!$B:$B,Y$4))</f>
        <v/>
      </c>
      <c r="Z51" s="22" t="str">
        <f>IF(EDATE($B51,Z$4)&gt;end_date,"",SUMIFS(Data!$D:$D,Data!$A:$A,$B51,Data!$B:$B,Z$4))</f>
        <v/>
      </c>
      <c r="AA51" s="22" t="str">
        <f>IF(EDATE($B51,AA$4)&gt;end_date,"",SUMIFS(Data!$D:$D,Data!$A:$A,$B51,Data!$B:$B,AA$4))</f>
        <v/>
      </c>
      <c r="AB51" s="22" t="str">
        <f>IF(EDATE($B51,AB$4)&gt;end_date,"",SUMIFS(Data!$D:$D,Data!$A:$A,$B51,Data!$B:$B,AB$4))</f>
        <v/>
      </c>
      <c r="AC51" s="22" t="str">
        <f>IF(EDATE($B51,AC$4)&gt;end_date,"",SUMIFS(Data!$D:$D,Data!$A:$A,$B51,Data!$B:$B,AC$4))</f>
        <v/>
      </c>
      <c r="AD51" s="22" t="str">
        <f>IF(EDATE($B51,AD$4)&gt;end_date,"",SUMIFS(Data!$D:$D,Data!$A:$A,$B51,Data!$B:$B,AD$4))</f>
        <v/>
      </c>
      <c r="AE51" s="22" t="str">
        <f>IF(EDATE($B51,AE$4)&gt;end_date,"",SUMIFS(Data!$D:$D,Data!$A:$A,$B51,Data!$B:$B,AE$4))</f>
        <v/>
      </c>
      <c r="AF51" s="22" t="str">
        <f>IF(EDATE($B51,AF$4)&gt;end_date,"",SUMIFS(Data!$D:$D,Data!$A:$A,$B51,Data!$B:$B,AF$4))</f>
        <v/>
      </c>
      <c r="AG51" s="22" t="str">
        <f>IF(EDATE($B51,AG$4)&gt;end_date,"",SUMIFS(Data!$D:$D,Data!$A:$A,$B51,Data!$B:$B,AG$4))</f>
        <v/>
      </c>
      <c r="AH51" s="22" t="str">
        <f>IF(EDATE($B51,AH$4)&gt;end_date,"",SUMIFS(Data!$D:$D,Data!$A:$A,$B51,Data!$B:$B,AH$4))</f>
        <v/>
      </c>
      <c r="AI51" s="22" t="str">
        <f>IF(EDATE($B51,AI$4)&gt;end_date,"",SUMIFS(Data!$D:$D,Data!$A:$A,$B51,Data!$B:$B,AI$4))</f>
        <v/>
      </c>
      <c r="AJ51" s="22" t="str">
        <f>IF(EDATE($B51,AJ$4)&gt;end_date,"",SUMIFS(Data!$D:$D,Data!$A:$A,$B51,Data!$B:$B,AJ$4))</f>
        <v/>
      </c>
      <c r="AK51" s="22" t="str">
        <f>IF(EDATE($B51,AK$4)&gt;end_date,"",SUMIFS(Data!$D:$D,Data!$A:$A,$B51,Data!$B:$B,AK$4))</f>
        <v/>
      </c>
      <c r="AL51" s="22" t="str">
        <f>IF(EDATE($B51,AL$4)&gt;end_date,"",SUMIFS(Data!$D:$D,Data!$A:$A,$B51,Data!$B:$B,AL$4))</f>
        <v/>
      </c>
      <c r="AM51" s="22" t="str">
        <f>IF(EDATE($B51,AM$4)&gt;end_date,"",SUMIFS(Data!$D:$D,Data!$A:$A,$B51,Data!$B:$B,AM$4))</f>
        <v/>
      </c>
      <c r="AN51" s="22" t="str">
        <f>IF(EDATE($B51,AN$4)&gt;end_date,"",SUMIFS(Data!$D:$D,Data!$A:$A,$B51,Data!$B:$B,AN$4))</f>
        <v/>
      </c>
      <c r="AO51" s="22" t="str">
        <f>IF(EDATE($B51,AO$4)&gt;end_date,"",SUMIFS(Data!$D:$D,Data!$A:$A,$B51,Data!$B:$B,AO$4))</f>
        <v/>
      </c>
      <c r="AP51" s="22" t="str">
        <f>IF(EDATE($B51,AP$4)&gt;end_date,"",SUMIFS(Data!$D:$D,Data!$A:$A,$B51,Data!$B:$B,AP$4))</f>
        <v/>
      </c>
      <c r="AQ51" s="22" t="str">
        <f>IF(EDATE($B51,AQ$4)&gt;end_date,"",SUMIFS(Data!$D:$D,Data!$A:$A,$B51,Data!$B:$B,AQ$4))</f>
        <v/>
      </c>
      <c r="AR51" s="22" t="str">
        <f>IF(EDATE($B51,AR$4)&gt;end_date,"",SUMIFS(Data!$D:$D,Data!$A:$A,$B51,Data!$B:$B,AR$4))</f>
        <v/>
      </c>
      <c r="AS51" s="22" t="str">
        <f>IF(EDATE($B51,AS$4)&gt;end_date,"",SUMIFS(Data!$D:$D,Data!$A:$A,$B51,Data!$B:$B,AS$4))</f>
        <v/>
      </c>
      <c r="AT51" s="22" t="str">
        <f>IF(EDATE($B51,AT$4)&gt;end_date,"",SUMIFS(Data!$D:$D,Data!$A:$A,$B51,Data!$B:$B,AT$4))</f>
        <v/>
      </c>
      <c r="AU51" s="22" t="str">
        <f>IF(EDATE($B51,AU$4)&gt;end_date,"",SUMIFS(Data!$D:$D,Data!$A:$A,$B51,Data!$B:$B,AU$4))</f>
        <v/>
      </c>
      <c r="AV51" s="22" t="str">
        <f>IF(EDATE($B51,AV$4)&gt;end_date,"",SUMIFS(Data!$D:$D,Data!$A:$A,$B51,Data!$B:$B,AV$4))</f>
        <v/>
      </c>
      <c r="AW51" s="22" t="str">
        <f>IF(EDATE($B51,AW$4)&gt;end_date,"",SUMIFS(Data!$D:$D,Data!$A:$A,$B51,Data!$B:$B,AW$4))</f>
        <v/>
      </c>
      <c r="AX51" s="22" t="str">
        <f>IF(EDATE($B51,AX$4)&gt;end_date,"",SUMIFS(Data!$D:$D,Data!$A:$A,$B51,Data!$B:$B,AX$4))</f>
        <v/>
      </c>
      <c r="AY51" s="22" t="str">
        <f>IF(EDATE($B51,AY$4)&gt;end_date,"",SUMIFS(Data!$D:$D,Data!$A:$A,$B51,Data!$B:$B,AY$4))</f>
        <v/>
      </c>
      <c r="AZ51" s="22" t="str">
        <f>IF(EDATE($B51,AZ$4)&gt;end_date,"",SUMIFS(Data!$D:$D,Data!$A:$A,$B51,Data!$B:$B,AZ$4))</f>
        <v/>
      </c>
      <c r="BA51" s="22" t="str">
        <f>IF(EDATE($B51,BA$4)&gt;end_date,"",SUMIFS(Data!$D:$D,Data!$A:$A,$B51,Data!$B:$B,BA$4))</f>
        <v/>
      </c>
      <c r="BB51" s="22" t="str">
        <f>IF(EDATE($B51,BB$4)&gt;end_date,"",SUMIFS(Data!$D:$D,Data!$A:$A,$B51,Data!$B:$B,BB$4))</f>
        <v/>
      </c>
      <c r="BC51" s="22" t="str">
        <f>IF(EDATE($B51,BC$4)&gt;end_date,"",SUMIFS(Data!$D:$D,Data!$A:$A,$B51,Data!$B:$B,BC$4))</f>
        <v/>
      </c>
      <c r="BD51" s="23" t="str">
        <f>IF(EDATE($B51,BD$4)&gt;end_date,"",SUMIFS(Data!$D:$D,Data!$A:$A,$B51,Data!$B:$B,BD$4))</f>
        <v/>
      </c>
      <c r="BE51" s="16"/>
      <c r="BF51" s="16"/>
      <c r="BG51" s="16"/>
      <c r="BH51" s="16"/>
      <c r="BI51" s="16"/>
      <c r="BJ51" s="16"/>
      <c r="BK51" s="16"/>
      <c r="BL51" s="16"/>
      <c r="BM51" s="16"/>
      <c r="BN51" s="16"/>
      <c r="BO51" s="16"/>
      <c r="BP51" s="16"/>
    </row>
    <row r="52" spans="2:68" x14ac:dyDescent="0.25">
      <c r="B52" s="31">
        <f t="shared" si="1"/>
        <v>43617</v>
      </c>
      <c r="C52" s="22">
        <f>IF(EDATE($B52,C$4)&gt;end_date,"",SUMIFS(Data!$D:$D,Data!$A:$A,$B52,Data!$B:$B,C$4))</f>
        <v>1906284.9999999998</v>
      </c>
      <c r="D52" s="22">
        <f>IF(EDATE($B52,D$4)&gt;end_date,"",SUMIFS(Data!$D:$D,Data!$A:$A,$B52,Data!$B:$B,D$4))</f>
        <v>4302385</v>
      </c>
      <c r="E52" s="22">
        <f>IF(EDATE($B52,E$4)&gt;end_date,"",SUMIFS(Data!$D:$D,Data!$A:$A,$B52,Data!$B:$B,E$4))</f>
        <v>5859850</v>
      </c>
      <c r="F52" s="22">
        <f>IF(EDATE($B52,F$4)&gt;end_date,"",SUMIFS(Data!$D:$D,Data!$A:$A,$B52,Data!$B:$B,F$4))</f>
        <v>7108430</v>
      </c>
      <c r="G52" s="22">
        <f>IF(EDATE($B52,G$4)&gt;end_date,"",SUMIFS(Data!$D:$D,Data!$A:$A,$B52,Data!$B:$B,G$4))</f>
        <v>8215199.9999999991</v>
      </c>
      <c r="H52" s="22">
        <f>IF(EDATE($B52,H$4)&gt;end_date,"",SUMIFS(Data!$D:$D,Data!$A:$A,$B52,Data!$B:$B,H$4))</f>
        <v>9083990</v>
      </c>
      <c r="I52" s="22">
        <f>IF(EDATE($B52,I$4)&gt;end_date,"",SUMIFS(Data!$D:$D,Data!$A:$A,$B52,Data!$B:$B,I$4))</f>
        <v>9878615</v>
      </c>
      <c r="J52" s="22" t="str">
        <f>IF(EDATE($B52,J$4)&gt;end_date,"",SUMIFS(Data!$D:$D,Data!$A:$A,$B52,Data!$B:$B,J$4))</f>
        <v/>
      </c>
      <c r="K52" s="22" t="str">
        <f>IF(EDATE($B52,K$4)&gt;end_date,"",SUMIFS(Data!$D:$D,Data!$A:$A,$B52,Data!$B:$B,K$4))</f>
        <v/>
      </c>
      <c r="L52" s="22" t="str">
        <f>IF(EDATE($B52,L$4)&gt;end_date,"",SUMIFS(Data!$D:$D,Data!$A:$A,$B52,Data!$B:$B,L$4))</f>
        <v/>
      </c>
      <c r="M52" s="22" t="str">
        <f>IF(EDATE($B52,M$4)&gt;end_date,"",SUMIFS(Data!$D:$D,Data!$A:$A,$B52,Data!$B:$B,M$4))</f>
        <v/>
      </c>
      <c r="N52" s="22" t="str">
        <f>IF(EDATE($B52,N$4)&gt;end_date,"",SUMIFS(Data!$D:$D,Data!$A:$A,$B52,Data!$B:$B,N$4))</f>
        <v/>
      </c>
      <c r="O52" s="22" t="str">
        <f>IF(EDATE($B52,O$4)&gt;end_date,"",SUMIFS(Data!$D:$D,Data!$A:$A,$B52,Data!$B:$B,O$4))</f>
        <v/>
      </c>
      <c r="P52" s="22" t="str">
        <f>IF(EDATE($B52,P$4)&gt;end_date,"",SUMIFS(Data!$D:$D,Data!$A:$A,$B52,Data!$B:$B,P$4))</f>
        <v/>
      </c>
      <c r="Q52" s="22" t="str">
        <f>IF(EDATE($B52,Q$4)&gt;end_date,"",SUMIFS(Data!$D:$D,Data!$A:$A,$B52,Data!$B:$B,Q$4))</f>
        <v/>
      </c>
      <c r="R52" s="22" t="str">
        <f>IF(EDATE($B52,R$4)&gt;end_date,"",SUMIFS(Data!$D:$D,Data!$A:$A,$B52,Data!$B:$B,R$4))</f>
        <v/>
      </c>
      <c r="S52" s="22" t="str">
        <f>IF(EDATE($B52,S$4)&gt;end_date,"",SUMIFS(Data!$D:$D,Data!$A:$A,$B52,Data!$B:$B,S$4))</f>
        <v/>
      </c>
      <c r="T52" s="22" t="str">
        <f>IF(EDATE($B52,T$4)&gt;end_date,"",SUMIFS(Data!$D:$D,Data!$A:$A,$B52,Data!$B:$B,T$4))</f>
        <v/>
      </c>
      <c r="U52" s="22" t="str">
        <f>IF(EDATE($B52,U$4)&gt;end_date,"",SUMIFS(Data!$D:$D,Data!$A:$A,$B52,Data!$B:$B,U$4))</f>
        <v/>
      </c>
      <c r="V52" s="22" t="str">
        <f>IF(EDATE($B52,V$4)&gt;end_date,"",SUMIFS(Data!$D:$D,Data!$A:$A,$B52,Data!$B:$B,V$4))</f>
        <v/>
      </c>
      <c r="W52" s="22" t="str">
        <f>IF(EDATE($B52,W$4)&gt;end_date,"",SUMIFS(Data!$D:$D,Data!$A:$A,$B52,Data!$B:$B,W$4))</f>
        <v/>
      </c>
      <c r="X52" s="22" t="str">
        <f>IF(EDATE($B52,X$4)&gt;end_date,"",SUMIFS(Data!$D:$D,Data!$A:$A,$B52,Data!$B:$B,X$4))</f>
        <v/>
      </c>
      <c r="Y52" s="22" t="str">
        <f>IF(EDATE($B52,Y$4)&gt;end_date,"",SUMIFS(Data!$D:$D,Data!$A:$A,$B52,Data!$B:$B,Y$4))</f>
        <v/>
      </c>
      <c r="Z52" s="22" t="str">
        <f>IF(EDATE($B52,Z$4)&gt;end_date,"",SUMIFS(Data!$D:$D,Data!$A:$A,$B52,Data!$B:$B,Z$4))</f>
        <v/>
      </c>
      <c r="AA52" s="22" t="str">
        <f>IF(EDATE($B52,AA$4)&gt;end_date,"",SUMIFS(Data!$D:$D,Data!$A:$A,$B52,Data!$B:$B,AA$4))</f>
        <v/>
      </c>
      <c r="AB52" s="22" t="str">
        <f>IF(EDATE($B52,AB$4)&gt;end_date,"",SUMIFS(Data!$D:$D,Data!$A:$A,$B52,Data!$B:$B,AB$4))</f>
        <v/>
      </c>
      <c r="AC52" s="22" t="str">
        <f>IF(EDATE($B52,AC$4)&gt;end_date,"",SUMIFS(Data!$D:$D,Data!$A:$A,$B52,Data!$B:$B,AC$4))</f>
        <v/>
      </c>
      <c r="AD52" s="22" t="str">
        <f>IF(EDATE($B52,AD$4)&gt;end_date,"",SUMIFS(Data!$D:$D,Data!$A:$A,$B52,Data!$B:$B,AD$4))</f>
        <v/>
      </c>
      <c r="AE52" s="22" t="str">
        <f>IF(EDATE($B52,AE$4)&gt;end_date,"",SUMIFS(Data!$D:$D,Data!$A:$A,$B52,Data!$B:$B,AE$4))</f>
        <v/>
      </c>
      <c r="AF52" s="22" t="str">
        <f>IF(EDATE($B52,AF$4)&gt;end_date,"",SUMIFS(Data!$D:$D,Data!$A:$A,$B52,Data!$B:$B,AF$4))</f>
        <v/>
      </c>
      <c r="AG52" s="22" t="str">
        <f>IF(EDATE($B52,AG$4)&gt;end_date,"",SUMIFS(Data!$D:$D,Data!$A:$A,$B52,Data!$B:$B,AG$4))</f>
        <v/>
      </c>
      <c r="AH52" s="22" t="str">
        <f>IF(EDATE($B52,AH$4)&gt;end_date,"",SUMIFS(Data!$D:$D,Data!$A:$A,$B52,Data!$B:$B,AH$4))</f>
        <v/>
      </c>
      <c r="AI52" s="22" t="str">
        <f>IF(EDATE($B52,AI$4)&gt;end_date,"",SUMIFS(Data!$D:$D,Data!$A:$A,$B52,Data!$B:$B,AI$4))</f>
        <v/>
      </c>
      <c r="AJ52" s="22" t="str">
        <f>IF(EDATE($B52,AJ$4)&gt;end_date,"",SUMIFS(Data!$D:$D,Data!$A:$A,$B52,Data!$B:$B,AJ$4))</f>
        <v/>
      </c>
      <c r="AK52" s="22" t="str">
        <f>IF(EDATE($B52,AK$4)&gt;end_date,"",SUMIFS(Data!$D:$D,Data!$A:$A,$B52,Data!$B:$B,AK$4))</f>
        <v/>
      </c>
      <c r="AL52" s="22" t="str">
        <f>IF(EDATE($B52,AL$4)&gt;end_date,"",SUMIFS(Data!$D:$D,Data!$A:$A,$B52,Data!$B:$B,AL$4))</f>
        <v/>
      </c>
      <c r="AM52" s="22" t="str">
        <f>IF(EDATE($B52,AM$4)&gt;end_date,"",SUMIFS(Data!$D:$D,Data!$A:$A,$B52,Data!$B:$B,AM$4))</f>
        <v/>
      </c>
      <c r="AN52" s="22" t="str">
        <f>IF(EDATE($B52,AN$4)&gt;end_date,"",SUMIFS(Data!$D:$D,Data!$A:$A,$B52,Data!$B:$B,AN$4))</f>
        <v/>
      </c>
      <c r="AO52" s="22" t="str">
        <f>IF(EDATE($B52,AO$4)&gt;end_date,"",SUMIFS(Data!$D:$D,Data!$A:$A,$B52,Data!$B:$B,AO$4))</f>
        <v/>
      </c>
      <c r="AP52" s="22" t="str">
        <f>IF(EDATE($B52,AP$4)&gt;end_date,"",SUMIFS(Data!$D:$D,Data!$A:$A,$B52,Data!$B:$B,AP$4))</f>
        <v/>
      </c>
      <c r="AQ52" s="22" t="str">
        <f>IF(EDATE($B52,AQ$4)&gt;end_date,"",SUMIFS(Data!$D:$D,Data!$A:$A,$B52,Data!$B:$B,AQ$4))</f>
        <v/>
      </c>
      <c r="AR52" s="22" t="str">
        <f>IF(EDATE($B52,AR$4)&gt;end_date,"",SUMIFS(Data!$D:$D,Data!$A:$A,$B52,Data!$B:$B,AR$4))</f>
        <v/>
      </c>
      <c r="AS52" s="22" t="str">
        <f>IF(EDATE($B52,AS$4)&gt;end_date,"",SUMIFS(Data!$D:$D,Data!$A:$A,$B52,Data!$B:$B,AS$4))</f>
        <v/>
      </c>
      <c r="AT52" s="22" t="str">
        <f>IF(EDATE($B52,AT$4)&gt;end_date,"",SUMIFS(Data!$D:$D,Data!$A:$A,$B52,Data!$B:$B,AT$4))</f>
        <v/>
      </c>
      <c r="AU52" s="22" t="str">
        <f>IF(EDATE($B52,AU$4)&gt;end_date,"",SUMIFS(Data!$D:$D,Data!$A:$A,$B52,Data!$B:$B,AU$4))</f>
        <v/>
      </c>
      <c r="AV52" s="22" t="str">
        <f>IF(EDATE($B52,AV$4)&gt;end_date,"",SUMIFS(Data!$D:$D,Data!$A:$A,$B52,Data!$B:$B,AV$4))</f>
        <v/>
      </c>
      <c r="AW52" s="22" t="str">
        <f>IF(EDATE($B52,AW$4)&gt;end_date,"",SUMIFS(Data!$D:$D,Data!$A:$A,$B52,Data!$B:$B,AW$4))</f>
        <v/>
      </c>
      <c r="AX52" s="22" t="str">
        <f>IF(EDATE($B52,AX$4)&gt;end_date,"",SUMIFS(Data!$D:$D,Data!$A:$A,$B52,Data!$B:$B,AX$4))</f>
        <v/>
      </c>
      <c r="AY52" s="22" t="str">
        <f>IF(EDATE($B52,AY$4)&gt;end_date,"",SUMIFS(Data!$D:$D,Data!$A:$A,$B52,Data!$B:$B,AY$4))</f>
        <v/>
      </c>
      <c r="AZ52" s="22" t="str">
        <f>IF(EDATE($B52,AZ$4)&gt;end_date,"",SUMIFS(Data!$D:$D,Data!$A:$A,$B52,Data!$B:$B,AZ$4))</f>
        <v/>
      </c>
      <c r="BA52" s="22" t="str">
        <f>IF(EDATE($B52,BA$4)&gt;end_date,"",SUMIFS(Data!$D:$D,Data!$A:$A,$B52,Data!$B:$B,BA$4))</f>
        <v/>
      </c>
      <c r="BB52" s="22" t="str">
        <f>IF(EDATE($B52,BB$4)&gt;end_date,"",SUMIFS(Data!$D:$D,Data!$A:$A,$B52,Data!$B:$B,BB$4))</f>
        <v/>
      </c>
      <c r="BC52" s="22" t="str">
        <f>IF(EDATE($B52,BC$4)&gt;end_date,"",SUMIFS(Data!$D:$D,Data!$A:$A,$B52,Data!$B:$B,BC$4))</f>
        <v/>
      </c>
      <c r="BD52" s="23" t="str">
        <f>IF(EDATE($B52,BD$4)&gt;end_date,"",SUMIFS(Data!$D:$D,Data!$A:$A,$B52,Data!$B:$B,BD$4))</f>
        <v/>
      </c>
      <c r="BE52" s="16"/>
      <c r="BF52" s="16"/>
      <c r="BG52" s="16"/>
      <c r="BH52" s="16"/>
      <c r="BI52" s="16"/>
      <c r="BJ52" s="16"/>
      <c r="BK52" s="16"/>
      <c r="BL52" s="16"/>
      <c r="BM52" s="16"/>
      <c r="BN52" s="16"/>
      <c r="BO52" s="16"/>
      <c r="BP52" s="16"/>
    </row>
    <row r="53" spans="2:68" x14ac:dyDescent="0.25">
      <c r="B53" s="31">
        <f t="shared" si="1"/>
        <v>43647</v>
      </c>
      <c r="C53" s="22">
        <f>IF(EDATE($B53,C$4)&gt;end_date,"",SUMIFS(Data!$D:$D,Data!$A:$A,$B53,Data!$B:$B,C$4))</f>
        <v>2119815</v>
      </c>
      <c r="D53" s="22">
        <f>IF(EDATE($B53,D$4)&gt;end_date,"",SUMIFS(Data!$D:$D,Data!$A:$A,$B53,Data!$B:$B,D$4))</f>
        <v>4263265</v>
      </c>
      <c r="E53" s="22">
        <f>IF(EDATE($B53,E$4)&gt;end_date,"",SUMIFS(Data!$D:$D,Data!$A:$A,$B53,Data!$B:$B,E$4))</f>
        <v>5846810</v>
      </c>
      <c r="F53" s="22">
        <f>IF(EDATE($B53,F$4)&gt;end_date,"",SUMIFS(Data!$D:$D,Data!$A:$A,$B53,Data!$B:$B,F$4))</f>
        <v>7190744.9999999991</v>
      </c>
      <c r="G53" s="22">
        <f>IF(EDATE($B53,G$4)&gt;end_date,"",SUMIFS(Data!$D:$D,Data!$A:$A,$B53,Data!$B:$B,G$4))</f>
        <v>8243724.9999999991</v>
      </c>
      <c r="H53" s="22">
        <f>IF(EDATE($B53,H$4)&gt;end_date,"",SUMIFS(Data!$D:$D,Data!$A:$A,$B53,Data!$B:$B,H$4))</f>
        <v>9215205</v>
      </c>
      <c r="I53" s="22" t="str">
        <f>IF(EDATE($B53,I$4)&gt;end_date,"",SUMIFS(Data!$D:$D,Data!$A:$A,$B53,Data!$B:$B,I$4))</f>
        <v/>
      </c>
      <c r="J53" s="22" t="str">
        <f>IF(EDATE($B53,J$4)&gt;end_date,"",SUMIFS(Data!$D:$D,Data!$A:$A,$B53,Data!$B:$B,J$4))</f>
        <v/>
      </c>
      <c r="K53" s="22" t="str">
        <f>IF(EDATE($B53,K$4)&gt;end_date,"",SUMIFS(Data!$D:$D,Data!$A:$A,$B53,Data!$B:$B,K$4))</f>
        <v/>
      </c>
      <c r="L53" s="22" t="str">
        <f>IF(EDATE($B53,L$4)&gt;end_date,"",SUMIFS(Data!$D:$D,Data!$A:$A,$B53,Data!$B:$B,L$4))</f>
        <v/>
      </c>
      <c r="M53" s="22" t="str">
        <f>IF(EDATE($B53,M$4)&gt;end_date,"",SUMIFS(Data!$D:$D,Data!$A:$A,$B53,Data!$B:$B,M$4))</f>
        <v/>
      </c>
      <c r="N53" s="22" t="str">
        <f>IF(EDATE($B53,N$4)&gt;end_date,"",SUMIFS(Data!$D:$D,Data!$A:$A,$B53,Data!$B:$B,N$4))</f>
        <v/>
      </c>
      <c r="O53" s="22" t="str">
        <f>IF(EDATE($B53,O$4)&gt;end_date,"",SUMIFS(Data!$D:$D,Data!$A:$A,$B53,Data!$B:$B,O$4))</f>
        <v/>
      </c>
      <c r="P53" s="22" t="str">
        <f>IF(EDATE($B53,P$4)&gt;end_date,"",SUMIFS(Data!$D:$D,Data!$A:$A,$B53,Data!$B:$B,P$4))</f>
        <v/>
      </c>
      <c r="Q53" s="22" t="str">
        <f>IF(EDATE($B53,Q$4)&gt;end_date,"",SUMIFS(Data!$D:$D,Data!$A:$A,$B53,Data!$B:$B,Q$4))</f>
        <v/>
      </c>
      <c r="R53" s="22" t="str">
        <f>IF(EDATE($B53,R$4)&gt;end_date,"",SUMIFS(Data!$D:$D,Data!$A:$A,$B53,Data!$B:$B,R$4))</f>
        <v/>
      </c>
      <c r="S53" s="22" t="str">
        <f>IF(EDATE($B53,S$4)&gt;end_date,"",SUMIFS(Data!$D:$D,Data!$A:$A,$B53,Data!$B:$B,S$4))</f>
        <v/>
      </c>
      <c r="T53" s="22" t="str">
        <f>IF(EDATE($B53,T$4)&gt;end_date,"",SUMIFS(Data!$D:$D,Data!$A:$A,$B53,Data!$B:$B,T$4))</f>
        <v/>
      </c>
      <c r="U53" s="22" t="str">
        <f>IF(EDATE($B53,U$4)&gt;end_date,"",SUMIFS(Data!$D:$D,Data!$A:$A,$B53,Data!$B:$B,U$4))</f>
        <v/>
      </c>
      <c r="V53" s="22" t="str">
        <f>IF(EDATE($B53,V$4)&gt;end_date,"",SUMIFS(Data!$D:$D,Data!$A:$A,$B53,Data!$B:$B,V$4))</f>
        <v/>
      </c>
      <c r="W53" s="22" t="str">
        <f>IF(EDATE($B53,W$4)&gt;end_date,"",SUMIFS(Data!$D:$D,Data!$A:$A,$B53,Data!$B:$B,W$4))</f>
        <v/>
      </c>
      <c r="X53" s="22" t="str">
        <f>IF(EDATE($B53,X$4)&gt;end_date,"",SUMIFS(Data!$D:$D,Data!$A:$A,$B53,Data!$B:$B,X$4))</f>
        <v/>
      </c>
      <c r="Y53" s="22" t="str">
        <f>IF(EDATE($B53,Y$4)&gt;end_date,"",SUMIFS(Data!$D:$D,Data!$A:$A,$B53,Data!$B:$B,Y$4))</f>
        <v/>
      </c>
      <c r="Z53" s="22" t="str">
        <f>IF(EDATE($B53,Z$4)&gt;end_date,"",SUMIFS(Data!$D:$D,Data!$A:$A,$B53,Data!$B:$B,Z$4))</f>
        <v/>
      </c>
      <c r="AA53" s="22" t="str">
        <f>IF(EDATE($B53,AA$4)&gt;end_date,"",SUMIFS(Data!$D:$D,Data!$A:$A,$B53,Data!$B:$B,AA$4))</f>
        <v/>
      </c>
      <c r="AB53" s="22" t="str">
        <f>IF(EDATE($B53,AB$4)&gt;end_date,"",SUMIFS(Data!$D:$D,Data!$A:$A,$B53,Data!$B:$B,AB$4))</f>
        <v/>
      </c>
      <c r="AC53" s="22" t="str">
        <f>IF(EDATE($B53,AC$4)&gt;end_date,"",SUMIFS(Data!$D:$D,Data!$A:$A,$B53,Data!$B:$B,AC$4))</f>
        <v/>
      </c>
      <c r="AD53" s="22" t="str">
        <f>IF(EDATE($B53,AD$4)&gt;end_date,"",SUMIFS(Data!$D:$D,Data!$A:$A,$B53,Data!$B:$B,AD$4))</f>
        <v/>
      </c>
      <c r="AE53" s="22" t="str">
        <f>IF(EDATE($B53,AE$4)&gt;end_date,"",SUMIFS(Data!$D:$D,Data!$A:$A,$B53,Data!$B:$B,AE$4))</f>
        <v/>
      </c>
      <c r="AF53" s="22" t="str">
        <f>IF(EDATE($B53,AF$4)&gt;end_date,"",SUMIFS(Data!$D:$D,Data!$A:$A,$B53,Data!$B:$B,AF$4))</f>
        <v/>
      </c>
      <c r="AG53" s="22" t="str">
        <f>IF(EDATE($B53,AG$4)&gt;end_date,"",SUMIFS(Data!$D:$D,Data!$A:$A,$B53,Data!$B:$B,AG$4))</f>
        <v/>
      </c>
      <c r="AH53" s="22" t="str">
        <f>IF(EDATE($B53,AH$4)&gt;end_date,"",SUMIFS(Data!$D:$D,Data!$A:$A,$B53,Data!$B:$B,AH$4))</f>
        <v/>
      </c>
      <c r="AI53" s="22" t="str">
        <f>IF(EDATE($B53,AI$4)&gt;end_date,"",SUMIFS(Data!$D:$D,Data!$A:$A,$B53,Data!$B:$B,AI$4))</f>
        <v/>
      </c>
      <c r="AJ53" s="22" t="str">
        <f>IF(EDATE($B53,AJ$4)&gt;end_date,"",SUMIFS(Data!$D:$D,Data!$A:$A,$B53,Data!$B:$B,AJ$4))</f>
        <v/>
      </c>
      <c r="AK53" s="22" t="str">
        <f>IF(EDATE($B53,AK$4)&gt;end_date,"",SUMIFS(Data!$D:$D,Data!$A:$A,$B53,Data!$B:$B,AK$4))</f>
        <v/>
      </c>
      <c r="AL53" s="22" t="str">
        <f>IF(EDATE($B53,AL$4)&gt;end_date,"",SUMIFS(Data!$D:$D,Data!$A:$A,$B53,Data!$B:$B,AL$4))</f>
        <v/>
      </c>
      <c r="AM53" s="22" t="str">
        <f>IF(EDATE($B53,AM$4)&gt;end_date,"",SUMIFS(Data!$D:$D,Data!$A:$A,$B53,Data!$B:$B,AM$4))</f>
        <v/>
      </c>
      <c r="AN53" s="22" t="str">
        <f>IF(EDATE($B53,AN$4)&gt;end_date,"",SUMIFS(Data!$D:$D,Data!$A:$A,$B53,Data!$B:$B,AN$4))</f>
        <v/>
      </c>
      <c r="AO53" s="22" t="str">
        <f>IF(EDATE($B53,AO$4)&gt;end_date,"",SUMIFS(Data!$D:$D,Data!$A:$A,$B53,Data!$B:$B,AO$4))</f>
        <v/>
      </c>
      <c r="AP53" s="22" t="str">
        <f>IF(EDATE($B53,AP$4)&gt;end_date,"",SUMIFS(Data!$D:$D,Data!$A:$A,$B53,Data!$B:$B,AP$4))</f>
        <v/>
      </c>
      <c r="AQ53" s="22" t="str">
        <f>IF(EDATE($B53,AQ$4)&gt;end_date,"",SUMIFS(Data!$D:$D,Data!$A:$A,$B53,Data!$B:$B,AQ$4))</f>
        <v/>
      </c>
      <c r="AR53" s="22" t="str">
        <f>IF(EDATE($B53,AR$4)&gt;end_date,"",SUMIFS(Data!$D:$D,Data!$A:$A,$B53,Data!$B:$B,AR$4))</f>
        <v/>
      </c>
      <c r="AS53" s="22" t="str">
        <f>IF(EDATE($B53,AS$4)&gt;end_date,"",SUMIFS(Data!$D:$D,Data!$A:$A,$B53,Data!$B:$B,AS$4))</f>
        <v/>
      </c>
      <c r="AT53" s="22" t="str">
        <f>IF(EDATE($B53,AT$4)&gt;end_date,"",SUMIFS(Data!$D:$D,Data!$A:$A,$B53,Data!$B:$B,AT$4))</f>
        <v/>
      </c>
      <c r="AU53" s="22" t="str">
        <f>IF(EDATE($B53,AU$4)&gt;end_date,"",SUMIFS(Data!$D:$D,Data!$A:$A,$B53,Data!$B:$B,AU$4))</f>
        <v/>
      </c>
      <c r="AV53" s="22" t="str">
        <f>IF(EDATE($B53,AV$4)&gt;end_date,"",SUMIFS(Data!$D:$D,Data!$A:$A,$B53,Data!$B:$B,AV$4))</f>
        <v/>
      </c>
      <c r="AW53" s="22" t="str">
        <f>IF(EDATE($B53,AW$4)&gt;end_date,"",SUMIFS(Data!$D:$D,Data!$A:$A,$B53,Data!$B:$B,AW$4))</f>
        <v/>
      </c>
      <c r="AX53" s="22" t="str">
        <f>IF(EDATE($B53,AX$4)&gt;end_date,"",SUMIFS(Data!$D:$D,Data!$A:$A,$B53,Data!$B:$B,AX$4))</f>
        <v/>
      </c>
      <c r="AY53" s="22" t="str">
        <f>IF(EDATE($B53,AY$4)&gt;end_date,"",SUMIFS(Data!$D:$D,Data!$A:$A,$B53,Data!$B:$B,AY$4))</f>
        <v/>
      </c>
      <c r="AZ53" s="22" t="str">
        <f>IF(EDATE($B53,AZ$4)&gt;end_date,"",SUMIFS(Data!$D:$D,Data!$A:$A,$B53,Data!$B:$B,AZ$4))</f>
        <v/>
      </c>
      <c r="BA53" s="22" t="str">
        <f>IF(EDATE($B53,BA$4)&gt;end_date,"",SUMIFS(Data!$D:$D,Data!$A:$A,$B53,Data!$B:$B,BA$4))</f>
        <v/>
      </c>
      <c r="BB53" s="22" t="str">
        <f>IF(EDATE($B53,BB$4)&gt;end_date,"",SUMIFS(Data!$D:$D,Data!$A:$A,$B53,Data!$B:$B,BB$4))</f>
        <v/>
      </c>
      <c r="BC53" s="22" t="str">
        <f>IF(EDATE($B53,BC$4)&gt;end_date,"",SUMIFS(Data!$D:$D,Data!$A:$A,$B53,Data!$B:$B,BC$4))</f>
        <v/>
      </c>
      <c r="BD53" s="23" t="str">
        <f>IF(EDATE($B53,BD$4)&gt;end_date,"",SUMIFS(Data!$D:$D,Data!$A:$A,$B53,Data!$B:$B,BD$4))</f>
        <v/>
      </c>
      <c r="BE53" s="16"/>
      <c r="BF53" s="16"/>
      <c r="BG53" s="16"/>
      <c r="BH53" s="16"/>
      <c r="BI53" s="16"/>
      <c r="BJ53" s="16"/>
      <c r="BK53" s="16"/>
      <c r="BL53" s="16"/>
      <c r="BM53" s="16"/>
      <c r="BN53" s="16"/>
      <c r="BO53" s="16"/>
      <c r="BP53" s="16"/>
    </row>
    <row r="54" spans="2:68" x14ac:dyDescent="0.25">
      <c r="B54" s="31">
        <f t="shared" si="1"/>
        <v>43678</v>
      </c>
      <c r="C54" s="22">
        <f>IF(EDATE($B54,C$4)&gt;end_date,"",SUMIFS(Data!$D:$D,Data!$A:$A,$B54,Data!$B:$B,C$4))</f>
        <v>1969039.9999999998</v>
      </c>
      <c r="D54" s="22">
        <f>IF(EDATE($B54,D$4)&gt;end_date,"",SUMIFS(Data!$D:$D,Data!$A:$A,$B54,Data!$B:$B,D$4))</f>
        <v>4186654.9999999995</v>
      </c>
      <c r="E54" s="22">
        <f>IF(EDATE($B54,E$4)&gt;end_date,"",SUMIFS(Data!$D:$D,Data!$A:$A,$B54,Data!$B:$B,E$4))</f>
        <v>5823175</v>
      </c>
      <c r="F54" s="22">
        <f>IF(EDATE($B54,F$4)&gt;end_date,"",SUMIFS(Data!$D:$D,Data!$A:$A,$B54,Data!$B:$B,F$4))</f>
        <v>7026115</v>
      </c>
      <c r="G54" s="22">
        <f>IF(EDATE($B54,G$4)&gt;end_date,"",SUMIFS(Data!$D:$D,Data!$A:$A,$B54,Data!$B:$B,G$4))</f>
        <v>8100284.9999999991</v>
      </c>
      <c r="H54" s="22" t="str">
        <f>IF(EDATE($B54,H$4)&gt;end_date,"",SUMIFS(Data!$D:$D,Data!$A:$A,$B54,Data!$B:$B,H$4))</f>
        <v/>
      </c>
      <c r="I54" s="22" t="str">
        <f>IF(EDATE($B54,I$4)&gt;end_date,"",SUMIFS(Data!$D:$D,Data!$A:$A,$B54,Data!$B:$B,I$4))</f>
        <v/>
      </c>
      <c r="J54" s="22" t="str">
        <f>IF(EDATE($B54,J$4)&gt;end_date,"",SUMIFS(Data!$D:$D,Data!$A:$A,$B54,Data!$B:$B,J$4))</f>
        <v/>
      </c>
      <c r="K54" s="22" t="str">
        <f>IF(EDATE($B54,K$4)&gt;end_date,"",SUMIFS(Data!$D:$D,Data!$A:$A,$B54,Data!$B:$B,K$4))</f>
        <v/>
      </c>
      <c r="L54" s="22" t="str">
        <f>IF(EDATE($B54,L$4)&gt;end_date,"",SUMIFS(Data!$D:$D,Data!$A:$A,$B54,Data!$B:$B,L$4))</f>
        <v/>
      </c>
      <c r="M54" s="22" t="str">
        <f>IF(EDATE($B54,M$4)&gt;end_date,"",SUMIFS(Data!$D:$D,Data!$A:$A,$B54,Data!$B:$B,M$4))</f>
        <v/>
      </c>
      <c r="N54" s="22" t="str">
        <f>IF(EDATE($B54,N$4)&gt;end_date,"",SUMIFS(Data!$D:$D,Data!$A:$A,$B54,Data!$B:$B,N$4))</f>
        <v/>
      </c>
      <c r="O54" s="22" t="str">
        <f>IF(EDATE($B54,O$4)&gt;end_date,"",SUMIFS(Data!$D:$D,Data!$A:$A,$B54,Data!$B:$B,O$4))</f>
        <v/>
      </c>
      <c r="P54" s="22" t="str">
        <f>IF(EDATE($B54,P$4)&gt;end_date,"",SUMIFS(Data!$D:$D,Data!$A:$A,$B54,Data!$B:$B,P$4))</f>
        <v/>
      </c>
      <c r="Q54" s="22" t="str">
        <f>IF(EDATE($B54,Q$4)&gt;end_date,"",SUMIFS(Data!$D:$D,Data!$A:$A,$B54,Data!$B:$B,Q$4))</f>
        <v/>
      </c>
      <c r="R54" s="22" t="str">
        <f>IF(EDATE($B54,R$4)&gt;end_date,"",SUMIFS(Data!$D:$D,Data!$A:$A,$B54,Data!$B:$B,R$4))</f>
        <v/>
      </c>
      <c r="S54" s="22" t="str">
        <f>IF(EDATE($B54,S$4)&gt;end_date,"",SUMIFS(Data!$D:$D,Data!$A:$A,$B54,Data!$B:$B,S$4))</f>
        <v/>
      </c>
      <c r="T54" s="22" t="str">
        <f>IF(EDATE($B54,T$4)&gt;end_date,"",SUMIFS(Data!$D:$D,Data!$A:$A,$B54,Data!$B:$B,T$4))</f>
        <v/>
      </c>
      <c r="U54" s="22" t="str">
        <f>IF(EDATE($B54,U$4)&gt;end_date,"",SUMIFS(Data!$D:$D,Data!$A:$A,$B54,Data!$B:$B,U$4))</f>
        <v/>
      </c>
      <c r="V54" s="22" t="str">
        <f>IF(EDATE($B54,V$4)&gt;end_date,"",SUMIFS(Data!$D:$D,Data!$A:$A,$B54,Data!$B:$B,V$4))</f>
        <v/>
      </c>
      <c r="W54" s="22" t="str">
        <f>IF(EDATE($B54,W$4)&gt;end_date,"",SUMIFS(Data!$D:$D,Data!$A:$A,$B54,Data!$B:$B,W$4))</f>
        <v/>
      </c>
      <c r="X54" s="22" t="str">
        <f>IF(EDATE($B54,X$4)&gt;end_date,"",SUMIFS(Data!$D:$D,Data!$A:$A,$B54,Data!$B:$B,X$4))</f>
        <v/>
      </c>
      <c r="Y54" s="22" t="str">
        <f>IF(EDATE($B54,Y$4)&gt;end_date,"",SUMIFS(Data!$D:$D,Data!$A:$A,$B54,Data!$B:$B,Y$4))</f>
        <v/>
      </c>
      <c r="Z54" s="22" t="str">
        <f>IF(EDATE($B54,Z$4)&gt;end_date,"",SUMIFS(Data!$D:$D,Data!$A:$A,$B54,Data!$B:$B,Z$4))</f>
        <v/>
      </c>
      <c r="AA54" s="22" t="str">
        <f>IF(EDATE($B54,AA$4)&gt;end_date,"",SUMIFS(Data!$D:$D,Data!$A:$A,$B54,Data!$B:$B,AA$4))</f>
        <v/>
      </c>
      <c r="AB54" s="22" t="str">
        <f>IF(EDATE($B54,AB$4)&gt;end_date,"",SUMIFS(Data!$D:$D,Data!$A:$A,$B54,Data!$B:$B,AB$4))</f>
        <v/>
      </c>
      <c r="AC54" s="22" t="str">
        <f>IF(EDATE($B54,AC$4)&gt;end_date,"",SUMIFS(Data!$D:$D,Data!$A:$A,$B54,Data!$B:$B,AC$4))</f>
        <v/>
      </c>
      <c r="AD54" s="22" t="str">
        <f>IF(EDATE($B54,AD$4)&gt;end_date,"",SUMIFS(Data!$D:$D,Data!$A:$A,$B54,Data!$B:$B,AD$4))</f>
        <v/>
      </c>
      <c r="AE54" s="22" t="str">
        <f>IF(EDATE($B54,AE$4)&gt;end_date,"",SUMIFS(Data!$D:$D,Data!$A:$A,$B54,Data!$B:$B,AE$4))</f>
        <v/>
      </c>
      <c r="AF54" s="22" t="str">
        <f>IF(EDATE($B54,AF$4)&gt;end_date,"",SUMIFS(Data!$D:$D,Data!$A:$A,$B54,Data!$B:$B,AF$4))</f>
        <v/>
      </c>
      <c r="AG54" s="22" t="str">
        <f>IF(EDATE($B54,AG$4)&gt;end_date,"",SUMIFS(Data!$D:$D,Data!$A:$A,$B54,Data!$B:$B,AG$4))</f>
        <v/>
      </c>
      <c r="AH54" s="22" t="str">
        <f>IF(EDATE($B54,AH$4)&gt;end_date,"",SUMIFS(Data!$D:$D,Data!$A:$A,$B54,Data!$B:$B,AH$4))</f>
        <v/>
      </c>
      <c r="AI54" s="22" t="str">
        <f>IF(EDATE($B54,AI$4)&gt;end_date,"",SUMIFS(Data!$D:$D,Data!$A:$A,$B54,Data!$B:$B,AI$4))</f>
        <v/>
      </c>
      <c r="AJ54" s="22" t="str">
        <f>IF(EDATE($B54,AJ$4)&gt;end_date,"",SUMIFS(Data!$D:$D,Data!$A:$A,$B54,Data!$B:$B,AJ$4))</f>
        <v/>
      </c>
      <c r="AK54" s="22" t="str">
        <f>IF(EDATE($B54,AK$4)&gt;end_date,"",SUMIFS(Data!$D:$D,Data!$A:$A,$B54,Data!$B:$B,AK$4))</f>
        <v/>
      </c>
      <c r="AL54" s="22" t="str">
        <f>IF(EDATE($B54,AL$4)&gt;end_date,"",SUMIFS(Data!$D:$D,Data!$A:$A,$B54,Data!$B:$B,AL$4))</f>
        <v/>
      </c>
      <c r="AM54" s="22" t="str">
        <f>IF(EDATE($B54,AM$4)&gt;end_date,"",SUMIFS(Data!$D:$D,Data!$A:$A,$B54,Data!$B:$B,AM$4))</f>
        <v/>
      </c>
      <c r="AN54" s="22" t="str">
        <f>IF(EDATE($B54,AN$4)&gt;end_date,"",SUMIFS(Data!$D:$D,Data!$A:$A,$B54,Data!$B:$B,AN$4))</f>
        <v/>
      </c>
      <c r="AO54" s="22" t="str">
        <f>IF(EDATE($B54,AO$4)&gt;end_date,"",SUMIFS(Data!$D:$D,Data!$A:$A,$B54,Data!$B:$B,AO$4))</f>
        <v/>
      </c>
      <c r="AP54" s="22" t="str">
        <f>IF(EDATE($B54,AP$4)&gt;end_date,"",SUMIFS(Data!$D:$D,Data!$A:$A,$B54,Data!$B:$B,AP$4))</f>
        <v/>
      </c>
      <c r="AQ54" s="22" t="str">
        <f>IF(EDATE($B54,AQ$4)&gt;end_date,"",SUMIFS(Data!$D:$D,Data!$A:$A,$B54,Data!$B:$B,AQ$4))</f>
        <v/>
      </c>
      <c r="AR54" s="22" t="str">
        <f>IF(EDATE($B54,AR$4)&gt;end_date,"",SUMIFS(Data!$D:$D,Data!$A:$A,$B54,Data!$B:$B,AR$4))</f>
        <v/>
      </c>
      <c r="AS54" s="22" t="str">
        <f>IF(EDATE($B54,AS$4)&gt;end_date,"",SUMIFS(Data!$D:$D,Data!$A:$A,$B54,Data!$B:$B,AS$4))</f>
        <v/>
      </c>
      <c r="AT54" s="22" t="str">
        <f>IF(EDATE($B54,AT$4)&gt;end_date,"",SUMIFS(Data!$D:$D,Data!$A:$A,$B54,Data!$B:$B,AT$4))</f>
        <v/>
      </c>
      <c r="AU54" s="22" t="str">
        <f>IF(EDATE($B54,AU$4)&gt;end_date,"",SUMIFS(Data!$D:$D,Data!$A:$A,$B54,Data!$B:$B,AU$4))</f>
        <v/>
      </c>
      <c r="AV54" s="22" t="str">
        <f>IF(EDATE($B54,AV$4)&gt;end_date,"",SUMIFS(Data!$D:$D,Data!$A:$A,$B54,Data!$B:$B,AV$4))</f>
        <v/>
      </c>
      <c r="AW54" s="22" t="str">
        <f>IF(EDATE($B54,AW$4)&gt;end_date,"",SUMIFS(Data!$D:$D,Data!$A:$A,$B54,Data!$B:$B,AW$4))</f>
        <v/>
      </c>
      <c r="AX54" s="22" t="str">
        <f>IF(EDATE($B54,AX$4)&gt;end_date,"",SUMIFS(Data!$D:$D,Data!$A:$A,$B54,Data!$B:$B,AX$4))</f>
        <v/>
      </c>
      <c r="AY54" s="22" t="str">
        <f>IF(EDATE($B54,AY$4)&gt;end_date,"",SUMIFS(Data!$D:$D,Data!$A:$A,$B54,Data!$B:$B,AY$4))</f>
        <v/>
      </c>
      <c r="AZ54" s="22" t="str">
        <f>IF(EDATE($B54,AZ$4)&gt;end_date,"",SUMIFS(Data!$D:$D,Data!$A:$A,$B54,Data!$B:$B,AZ$4))</f>
        <v/>
      </c>
      <c r="BA54" s="22" t="str">
        <f>IF(EDATE($B54,BA$4)&gt;end_date,"",SUMIFS(Data!$D:$D,Data!$A:$A,$B54,Data!$B:$B,BA$4))</f>
        <v/>
      </c>
      <c r="BB54" s="22" t="str">
        <f>IF(EDATE($B54,BB$4)&gt;end_date,"",SUMIFS(Data!$D:$D,Data!$A:$A,$B54,Data!$B:$B,BB$4))</f>
        <v/>
      </c>
      <c r="BC54" s="22" t="str">
        <f>IF(EDATE($B54,BC$4)&gt;end_date,"",SUMIFS(Data!$D:$D,Data!$A:$A,$B54,Data!$B:$B,BC$4))</f>
        <v/>
      </c>
      <c r="BD54" s="23" t="str">
        <f>IF(EDATE($B54,BD$4)&gt;end_date,"",SUMIFS(Data!$D:$D,Data!$A:$A,$B54,Data!$B:$B,BD$4))</f>
        <v/>
      </c>
      <c r="BE54" s="16"/>
      <c r="BF54" s="16"/>
      <c r="BG54" s="16"/>
      <c r="BH54" s="16"/>
      <c r="BI54" s="16"/>
      <c r="BJ54" s="16"/>
      <c r="BK54" s="16"/>
      <c r="BL54" s="16"/>
      <c r="BM54" s="16"/>
      <c r="BN54" s="16"/>
      <c r="BO54" s="16"/>
      <c r="BP54" s="16"/>
    </row>
    <row r="55" spans="2:68" x14ac:dyDescent="0.25">
      <c r="B55" s="31">
        <f t="shared" si="1"/>
        <v>43709</v>
      </c>
      <c r="C55" s="22">
        <f>IF(EDATE($B55,C$4)&gt;end_date,"",SUMIFS(Data!$D:$D,Data!$A:$A,$B55,Data!$B:$B,C$4))</f>
        <v>1796259.9999999998</v>
      </c>
      <c r="D55" s="22">
        <f>IF(EDATE($B55,D$4)&gt;end_date,"",SUMIFS(Data!$D:$D,Data!$A:$A,$B55,Data!$B:$B,D$4))</f>
        <v>3897329.9999999995</v>
      </c>
      <c r="E55" s="22">
        <f>IF(EDATE($B55,E$4)&gt;end_date,"",SUMIFS(Data!$D:$D,Data!$A:$A,$B55,Data!$B:$B,E$4))</f>
        <v>5282830</v>
      </c>
      <c r="F55" s="22">
        <f>IF(EDATE($B55,F$4)&gt;end_date,"",SUMIFS(Data!$D:$D,Data!$A:$A,$B55,Data!$B:$B,F$4))</f>
        <v>6435240</v>
      </c>
      <c r="G55" s="22" t="str">
        <f>IF(EDATE($B55,G$4)&gt;end_date,"",SUMIFS(Data!$D:$D,Data!$A:$A,$B55,Data!$B:$B,G$4))</f>
        <v/>
      </c>
      <c r="H55" s="22" t="str">
        <f>IF(EDATE($B55,H$4)&gt;end_date,"",SUMIFS(Data!$D:$D,Data!$A:$A,$B55,Data!$B:$B,H$4))</f>
        <v/>
      </c>
      <c r="I55" s="22" t="str">
        <f>IF(EDATE($B55,I$4)&gt;end_date,"",SUMIFS(Data!$D:$D,Data!$A:$A,$B55,Data!$B:$B,I$4))</f>
        <v/>
      </c>
      <c r="J55" s="22" t="str">
        <f>IF(EDATE($B55,J$4)&gt;end_date,"",SUMIFS(Data!$D:$D,Data!$A:$A,$B55,Data!$B:$B,J$4))</f>
        <v/>
      </c>
      <c r="K55" s="22" t="str">
        <f>IF(EDATE($B55,K$4)&gt;end_date,"",SUMIFS(Data!$D:$D,Data!$A:$A,$B55,Data!$B:$B,K$4))</f>
        <v/>
      </c>
      <c r="L55" s="22" t="str">
        <f>IF(EDATE($B55,L$4)&gt;end_date,"",SUMIFS(Data!$D:$D,Data!$A:$A,$B55,Data!$B:$B,L$4))</f>
        <v/>
      </c>
      <c r="M55" s="22" t="str">
        <f>IF(EDATE($B55,M$4)&gt;end_date,"",SUMIFS(Data!$D:$D,Data!$A:$A,$B55,Data!$B:$B,M$4))</f>
        <v/>
      </c>
      <c r="N55" s="22" t="str">
        <f>IF(EDATE($B55,N$4)&gt;end_date,"",SUMIFS(Data!$D:$D,Data!$A:$A,$B55,Data!$B:$B,N$4))</f>
        <v/>
      </c>
      <c r="O55" s="22" t="str">
        <f>IF(EDATE($B55,O$4)&gt;end_date,"",SUMIFS(Data!$D:$D,Data!$A:$A,$B55,Data!$B:$B,O$4))</f>
        <v/>
      </c>
      <c r="P55" s="22" t="str">
        <f>IF(EDATE($B55,P$4)&gt;end_date,"",SUMIFS(Data!$D:$D,Data!$A:$A,$B55,Data!$B:$B,P$4))</f>
        <v/>
      </c>
      <c r="Q55" s="22" t="str">
        <f>IF(EDATE($B55,Q$4)&gt;end_date,"",SUMIFS(Data!$D:$D,Data!$A:$A,$B55,Data!$B:$B,Q$4))</f>
        <v/>
      </c>
      <c r="R55" s="22" t="str">
        <f>IF(EDATE($B55,R$4)&gt;end_date,"",SUMIFS(Data!$D:$D,Data!$A:$A,$B55,Data!$B:$B,R$4))</f>
        <v/>
      </c>
      <c r="S55" s="22" t="str">
        <f>IF(EDATE($B55,S$4)&gt;end_date,"",SUMIFS(Data!$D:$D,Data!$A:$A,$B55,Data!$B:$B,S$4))</f>
        <v/>
      </c>
      <c r="T55" s="22" t="str">
        <f>IF(EDATE($B55,T$4)&gt;end_date,"",SUMIFS(Data!$D:$D,Data!$A:$A,$B55,Data!$B:$B,T$4))</f>
        <v/>
      </c>
      <c r="U55" s="22" t="str">
        <f>IF(EDATE($B55,U$4)&gt;end_date,"",SUMIFS(Data!$D:$D,Data!$A:$A,$B55,Data!$B:$B,U$4))</f>
        <v/>
      </c>
      <c r="V55" s="22" t="str">
        <f>IF(EDATE($B55,V$4)&gt;end_date,"",SUMIFS(Data!$D:$D,Data!$A:$A,$B55,Data!$B:$B,V$4))</f>
        <v/>
      </c>
      <c r="W55" s="22" t="str">
        <f>IF(EDATE($B55,W$4)&gt;end_date,"",SUMIFS(Data!$D:$D,Data!$A:$A,$B55,Data!$B:$B,W$4))</f>
        <v/>
      </c>
      <c r="X55" s="22" t="str">
        <f>IF(EDATE($B55,X$4)&gt;end_date,"",SUMIFS(Data!$D:$D,Data!$A:$A,$B55,Data!$B:$B,X$4))</f>
        <v/>
      </c>
      <c r="Y55" s="22" t="str">
        <f>IF(EDATE($B55,Y$4)&gt;end_date,"",SUMIFS(Data!$D:$D,Data!$A:$A,$B55,Data!$B:$B,Y$4))</f>
        <v/>
      </c>
      <c r="Z55" s="22" t="str">
        <f>IF(EDATE($B55,Z$4)&gt;end_date,"",SUMIFS(Data!$D:$D,Data!$A:$A,$B55,Data!$B:$B,Z$4))</f>
        <v/>
      </c>
      <c r="AA55" s="22" t="str">
        <f>IF(EDATE($B55,AA$4)&gt;end_date,"",SUMIFS(Data!$D:$D,Data!$A:$A,$B55,Data!$B:$B,AA$4))</f>
        <v/>
      </c>
      <c r="AB55" s="22" t="str">
        <f>IF(EDATE($B55,AB$4)&gt;end_date,"",SUMIFS(Data!$D:$D,Data!$A:$A,$B55,Data!$B:$B,AB$4))</f>
        <v/>
      </c>
      <c r="AC55" s="22" t="str">
        <f>IF(EDATE($B55,AC$4)&gt;end_date,"",SUMIFS(Data!$D:$D,Data!$A:$A,$B55,Data!$B:$B,AC$4))</f>
        <v/>
      </c>
      <c r="AD55" s="22" t="str">
        <f>IF(EDATE($B55,AD$4)&gt;end_date,"",SUMIFS(Data!$D:$D,Data!$A:$A,$B55,Data!$B:$B,AD$4))</f>
        <v/>
      </c>
      <c r="AE55" s="22" t="str">
        <f>IF(EDATE($B55,AE$4)&gt;end_date,"",SUMIFS(Data!$D:$D,Data!$A:$A,$B55,Data!$B:$B,AE$4))</f>
        <v/>
      </c>
      <c r="AF55" s="22" t="str">
        <f>IF(EDATE($B55,AF$4)&gt;end_date,"",SUMIFS(Data!$D:$D,Data!$A:$A,$B55,Data!$B:$B,AF$4))</f>
        <v/>
      </c>
      <c r="AG55" s="22" t="str">
        <f>IF(EDATE($B55,AG$4)&gt;end_date,"",SUMIFS(Data!$D:$D,Data!$A:$A,$B55,Data!$B:$B,AG$4))</f>
        <v/>
      </c>
      <c r="AH55" s="22" t="str">
        <f>IF(EDATE($B55,AH$4)&gt;end_date,"",SUMIFS(Data!$D:$D,Data!$A:$A,$B55,Data!$B:$B,AH$4))</f>
        <v/>
      </c>
      <c r="AI55" s="22" t="str">
        <f>IF(EDATE($B55,AI$4)&gt;end_date,"",SUMIFS(Data!$D:$D,Data!$A:$A,$B55,Data!$B:$B,AI$4))</f>
        <v/>
      </c>
      <c r="AJ55" s="22" t="str">
        <f>IF(EDATE($B55,AJ$4)&gt;end_date,"",SUMIFS(Data!$D:$D,Data!$A:$A,$B55,Data!$B:$B,AJ$4))</f>
        <v/>
      </c>
      <c r="AK55" s="22" t="str">
        <f>IF(EDATE($B55,AK$4)&gt;end_date,"",SUMIFS(Data!$D:$D,Data!$A:$A,$B55,Data!$B:$B,AK$4))</f>
        <v/>
      </c>
      <c r="AL55" s="22" t="str">
        <f>IF(EDATE($B55,AL$4)&gt;end_date,"",SUMIFS(Data!$D:$D,Data!$A:$A,$B55,Data!$B:$B,AL$4))</f>
        <v/>
      </c>
      <c r="AM55" s="22" t="str">
        <f>IF(EDATE($B55,AM$4)&gt;end_date,"",SUMIFS(Data!$D:$D,Data!$A:$A,$B55,Data!$B:$B,AM$4))</f>
        <v/>
      </c>
      <c r="AN55" s="22" t="str">
        <f>IF(EDATE($B55,AN$4)&gt;end_date,"",SUMIFS(Data!$D:$D,Data!$A:$A,$B55,Data!$B:$B,AN$4))</f>
        <v/>
      </c>
      <c r="AO55" s="22" t="str">
        <f>IF(EDATE($B55,AO$4)&gt;end_date,"",SUMIFS(Data!$D:$D,Data!$A:$A,$B55,Data!$B:$B,AO$4))</f>
        <v/>
      </c>
      <c r="AP55" s="22" t="str">
        <f>IF(EDATE($B55,AP$4)&gt;end_date,"",SUMIFS(Data!$D:$D,Data!$A:$A,$B55,Data!$B:$B,AP$4))</f>
        <v/>
      </c>
      <c r="AQ55" s="22" t="str">
        <f>IF(EDATE($B55,AQ$4)&gt;end_date,"",SUMIFS(Data!$D:$D,Data!$A:$A,$B55,Data!$B:$B,AQ$4))</f>
        <v/>
      </c>
      <c r="AR55" s="22" t="str">
        <f>IF(EDATE($B55,AR$4)&gt;end_date,"",SUMIFS(Data!$D:$D,Data!$A:$A,$B55,Data!$B:$B,AR$4))</f>
        <v/>
      </c>
      <c r="AS55" s="22" t="str">
        <f>IF(EDATE($B55,AS$4)&gt;end_date,"",SUMIFS(Data!$D:$D,Data!$A:$A,$B55,Data!$B:$B,AS$4))</f>
        <v/>
      </c>
      <c r="AT55" s="22" t="str">
        <f>IF(EDATE($B55,AT$4)&gt;end_date,"",SUMIFS(Data!$D:$D,Data!$A:$A,$B55,Data!$B:$B,AT$4))</f>
        <v/>
      </c>
      <c r="AU55" s="22" t="str">
        <f>IF(EDATE($B55,AU$4)&gt;end_date,"",SUMIFS(Data!$D:$D,Data!$A:$A,$B55,Data!$B:$B,AU$4))</f>
        <v/>
      </c>
      <c r="AV55" s="22" t="str">
        <f>IF(EDATE($B55,AV$4)&gt;end_date,"",SUMIFS(Data!$D:$D,Data!$A:$A,$B55,Data!$B:$B,AV$4))</f>
        <v/>
      </c>
      <c r="AW55" s="22" t="str">
        <f>IF(EDATE($B55,AW$4)&gt;end_date,"",SUMIFS(Data!$D:$D,Data!$A:$A,$B55,Data!$B:$B,AW$4))</f>
        <v/>
      </c>
      <c r="AX55" s="22" t="str">
        <f>IF(EDATE($B55,AX$4)&gt;end_date,"",SUMIFS(Data!$D:$D,Data!$A:$A,$B55,Data!$B:$B,AX$4))</f>
        <v/>
      </c>
      <c r="AY55" s="22" t="str">
        <f>IF(EDATE($B55,AY$4)&gt;end_date,"",SUMIFS(Data!$D:$D,Data!$A:$A,$B55,Data!$B:$B,AY$4))</f>
        <v/>
      </c>
      <c r="AZ55" s="22" t="str">
        <f>IF(EDATE($B55,AZ$4)&gt;end_date,"",SUMIFS(Data!$D:$D,Data!$A:$A,$B55,Data!$B:$B,AZ$4))</f>
        <v/>
      </c>
      <c r="BA55" s="22" t="str">
        <f>IF(EDATE($B55,BA$4)&gt;end_date,"",SUMIFS(Data!$D:$D,Data!$A:$A,$B55,Data!$B:$B,BA$4))</f>
        <v/>
      </c>
      <c r="BB55" s="22" t="str">
        <f>IF(EDATE($B55,BB$4)&gt;end_date,"",SUMIFS(Data!$D:$D,Data!$A:$A,$B55,Data!$B:$B,BB$4))</f>
        <v/>
      </c>
      <c r="BC55" s="22" t="str">
        <f>IF(EDATE($B55,BC$4)&gt;end_date,"",SUMIFS(Data!$D:$D,Data!$A:$A,$B55,Data!$B:$B,BC$4))</f>
        <v/>
      </c>
      <c r="BD55" s="23" t="str">
        <f>IF(EDATE($B55,BD$4)&gt;end_date,"",SUMIFS(Data!$D:$D,Data!$A:$A,$B55,Data!$B:$B,BD$4))</f>
        <v/>
      </c>
      <c r="BE55" s="16"/>
      <c r="BF55" s="16"/>
      <c r="BG55" s="16"/>
      <c r="BH55" s="16"/>
      <c r="BI55" s="16"/>
      <c r="BJ55" s="16"/>
      <c r="BK55" s="16"/>
      <c r="BL55" s="16"/>
      <c r="BM55" s="16"/>
      <c r="BN55" s="16"/>
      <c r="BO55" s="16"/>
      <c r="BP55" s="16"/>
    </row>
    <row r="56" spans="2:68" x14ac:dyDescent="0.25">
      <c r="B56" s="31">
        <f t="shared" si="1"/>
        <v>43739</v>
      </c>
      <c r="C56" s="22">
        <f>IF(EDATE($B56,C$4)&gt;end_date,"",SUMIFS(Data!$D:$D,Data!$A:$A,$B56,Data!$B:$B,C$4))</f>
        <v>1973114.9999999998</v>
      </c>
      <c r="D56" s="22">
        <f>IF(EDATE($B56,D$4)&gt;end_date,"",SUMIFS(Data!$D:$D,Data!$A:$A,$B56,Data!$B:$B,D$4))</f>
        <v>3919334.9999999995</v>
      </c>
      <c r="E56" s="22">
        <f>IF(EDATE($B56,E$4)&gt;end_date,"",SUMIFS(Data!$D:$D,Data!$A:$A,$B56,Data!$B:$B,E$4))</f>
        <v>5341510</v>
      </c>
      <c r="F56" s="22" t="str">
        <f>IF(EDATE($B56,F$4)&gt;end_date,"",SUMIFS(Data!$D:$D,Data!$A:$A,$B56,Data!$B:$B,F$4))</f>
        <v/>
      </c>
      <c r="G56" s="22" t="str">
        <f>IF(EDATE($B56,G$4)&gt;end_date,"",SUMIFS(Data!$D:$D,Data!$A:$A,$B56,Data!$B:$B,G$4))</f>
        <v/>
      </c>
      <c r="H56" s="22" t="str">
        <f>IF(EDATE($B56,H$4)&gt;end_date,"",SUMIFS(Data!$D:$D,Data!$A:$A,$B56,Data!$B:$B,H$4))</f>
        <v/>
      </c>
      <c r="I56" s="22" t="str">
        <f>IF(EDATE($B56,I$4)&gt;end_date,"",SUMIFS(Data!$D:$D,Data!$A:$A,$B56,Data!$B:$B,I$4))</f>
        <v/>
      </c>
      <c r="J56" s="22" t="str">
        <f>IF(EDATE($B56,J$4)&gt;end_date,"",SUMIFS(Data!$D:$D,Data!$A:$A,$B56,Data!$B:$B,J$4))</f>
        <v/>
      </c>
      <c r="K56" s="22" t="str">
        <f>IF(EDATE($B56,K$4)&gt;end_date,"",SUMIFS(Data!$D:$D,Data!$A:$A,$B56,Data!$B:$B,K$4))</f>
        <v/>
      </c>
      <c r="L56" s="22" t="str">
        <f>IF(EDATE($B56,L$4)&gt;end_date,"",SUMIFS(Data!$D:$D,Data!$A:$A,$B56,Data!$B:$B,L$4))</f>
        <v/>
      </c>
      <c r="M56" s="22" t="str">
        <f>IF(EDATE($B56,M$4)&gt;end_date,"",SUMIFS(Data!$D:$D,Data!$A:$A,$B56,Data!$B:$B,M$4))</f>
        <v/>
      </c>
      <c r="N56" s="22" t="str">
        <f>IF(EDATE($B56,N$4)&gt;end_date,"",SUMIFS(Data!$D:$D,Data!$A:$A,$B56,Data!$B:$B,N$4))</f>
        <v/>
      </c>
      <c r="O56" s="22" t="str">
        <f>IF(EDATE($B56,O$4)&gt;end_date,"",SUMIFS(Data!$D:$D,Data!$A:$A,$B56,Data!$B:$B,O$4))</f>
        <v/>
      </c>
      <c r="P56" s="22" t="str">
        <f>IF(EDATE($B56,P$4)&gt;end_date,"",SUMIFS(Data!$D:$D,Data!$A:$A,$B56,Data!$B:$B,P$4))</f>
        <v/>
      </c>
      <c r="Q56" s="22" t="str">
        <f>IF(EDATE($B56,Q$4)&gt;end_date,"",SUMIFS(Data!$D:$D,Data!$A:$A,$B56,Data!$B:$B,Q$4))</f>
        <v/>
      </c>
      <c r="R56" s="22" t="str">
        <f>IF(EDATE($B56,R$4)&gt;end_date,"",SUMIFS(Data!$D:$D,Data!$A:$A,$B56,Data!$B:$B,R$4))</f>
        <v/>
      </c>
      <c r="S56" s="22" t="str">
        <f>IF(EDATE($B56,S$4)&gt;end_date,"",SUMIFS(Data!$D:$D,Data!$A:$A,$B56,Data!$B:$B,S$4))</f>
        <v/>
      </c>
      <c r="T56" s="22" t="str">
        <f>IF(EDATE($B56,T$4)&gt;end_date,"",SUMIFS(Data!$D:$D,Data!$A:$A,$B56,Data!$B:$B,T$4))</f>
        <v/>
      </c>
      <c r="U56" s="22" t="str">
        <f>IF(EDATE($B56,U$4)&gt;end_date,"",SUMIFS(Data!$D:$D,Data!$A:$A,$B56,Data!$B:$B,U$4))</f>
        <v/>
      </c>
      <c r="V56" s="22" t="str">
        <f>IF(EDATE($B56,V$4)&gt;end_date,"",SUMIFS(Data!$D:$D,Data!$A:$A,$B56,Data!$B:$B,V$4))</f>
        <v/>
      </c>
      <c r="W56" s="22" t="str">
        <f>IF(EDATE($B56,W$4)&gt;end_date,"",SUMIFS(Data!$D:$D,Data!$A:$A,$B56,Data!$B:$B,W$4))</f>
        <v/>
      </c>
      <c r="X56" s="22" t="str">
        <f>IF(EDATE($B56,X$4)&gt;end_date,"",SUMIFS(Data!$D:$D,Data!$A:$A,$B56,Data!$B:$B,X$4))</f>
        <v/>
      </c>
      <c r="Y56" s="22" t="str">
        <f>IF(EDATE($B56,Y$4)&gt;end_date,"",SUMIFS(Data!$D:$D,Data!$A:$A,$B56,Data!$B:$B,Y$4))</f>
        <v/>
      </c>
      <c r="Z56" s="22" t="str">
        <f>IF(EDATE($B56,Z$4)&gt;end_date,"",SUMIFS(Data!$D:$D,Data!$A:$A,$B56,Data!$B:$B,Z$4))</f>
        <v/>
      </c>
      <c r="AA56" s="22" t="str">
        <f>IF(EDATE($B56,AA$4)&gt;end_date,"",SUMIFS(Data!$D:$D,Data!$A:$A,$B56,Data!$B:$B,AA$4))</f>
        <v/>
      </c>
      <c r="AB56" s="22" t="str">
        <f>IF(EDATE($B56,AB$4)&gt;end_date,"",SUMIFS(Data!$D:$D,Data!$A:$A,$B56,Data!$B:$B,AB$4))</f>
        <v/>
      </c>
      <c r="AC56" s="22" t="str">
        <f>IF(EDATE($B56,AC$4)&gt;end_date,"",SUMIFS(Data!$D:$D,Data!$A:$A,$B56,Data!$B:$B,AC$4))</f>
        <v/>
      </c>
      <c r="AD56" s="22" t="str">
        <f>IF(EDATE($B56,AD$4)&gt;end_date,"",SUMIFS(Data!$D:$D,Data!$A:$A,$B56,Data!$B:$B,AD$4))</f>
        <v/>
      </c>
      <c r="AE56" s="22" t="str">
        <f>IF(EDATE($B56,AE$4)&gt;end_date,"",SUMIFS(Data!$D:$D,Data!$A:$A,$B56,Data!$B:$B,AE$4))</f>
        <v/>
      </c>
      <c r="AF56" s="22" t="str">
        <f>IF(EDATE($B56,AF$4)&gt;end_date,"",SUMIFS(Data!$D:$D,Data!$A:$A,$B56,Data!$B:$B,AF$4))</f>
        <v/>
      </c>
      <c r="AG56" s="22" t="str">
        <f>IF(EDATE($B56,AG$4)&gt;end_date,"",SUMIFS(Data!$D:$D,Data!$A:$A,$B56,Data!$B:$B,AG$4))</f>
        <v/>
      </c>
      <c r="AH56" s="22" t="str">
        <f>IF(EDATE($B56,AH$4)&gt;end_date,"",SUMIFS(Data!$D:$D,Data!$A:$A,$B56,Data!$B:$B,AH$4))</f>
        <v/>
      </c>
      <c r="AI56" s="22" t="str">
        <f>IF(EDATE($B56,AI$4)&gt;end_date,"",SUMIFS(Data!$D:$D,Data!$A:$A,$B56,Data!$B:$B,AI$4))</f>
        <v/>
      </c>
      <c r="AJ56" s="22" t="str">
        <f>IF(EDATE($B56,AJ$4)&gt;end_date,"",SUMIFS(Data!$D:$D,Data!$A:$A,$B56,Data!$B:$B,AJ$4))</f>
        <v/>
      </c>
      <c r="AK56" s="22" t="str">
        <f>IF(EDATE($B56,AK$4)&gt;end_date,"",SUMIFS(Data!$D:$D,Data!$A:$A,$B56,Data!$B:$B,AK$4))</f>
        <v/>
      </c>
      <c r="AL56" s="22" t="str">
        <f>IF(EDATE($B56,AL$4)&gt;end_date,"",SUMIFS(Data!$D:$D,Data!$A:$A,$B56,Data!$B:$B,AL$4))</f>
        <v/>
      </c>
      <c r="AM56" s="22" t="str">
        <f>IF(EDATE($B56,AM$4)&gt;end_date,"",SUMIFS(Data!$D:$D,Data!$A:$A,$B56,Data!$B:$B,AM$4))</f>
        <v/>
      </c>
      <c r="AN56" s="22" t="str">
        <f>IF(EDATE($B56,AN$4)&gt;end_date,"",SUMIFS(Data!$D:$D,Data!$A:$A,$B56,Data!$B:$B,AN$4))</f>
        <v/>
      </c>
      <c r="AO56" s="22" t="str">
        <f>IF(EDATE($B56,AO$4)&gt;end_date,"",SUMIFS(Data!$D:$D,Data!$A:$A,$B56,Data!$B:$B,AO$4))</f>
        <v/>
      </c>
      <c r="AP56" s="22" t="str">
        <f>IF(EDATE($B56,AP$4)&gt;end_date,"",SUMIFS(Data!$D:$D,Data!$A:$A,$B56,Data!$B:$B,AP$4))</f>
        <v/>
      </c>
      <c r="AQ56" s="22" t="str">
        <f>IF(EDATE($B56,AQ$4)&gt;end_date,"",SUMIFS(Data!$D:$D,Data!$A:$A,$B56,Data!$B:$B,AQ$4))</f>
        <v/>
      </c>
      <c r="AR56" s="22" t="str">
        <f>IF(EDATE($B56,AR$4)&gt;end_date,"",SUMIFS(Data!$D:$D,Data!$A:$A,$B56,Data!$B:$B,AR$4))</f>
        <v/>
      </c>
      <c r="AS56" s="22" t="str">
        <f>IF(EDATE($B56,AS$4)&gt;end_date,"",SUMIFS(Data!$D:$D,Data!$A:$A,$B56,Data!$B:$B,AS$4))</f>
        <v/>
      </c>
      <c r="AT56" s="22" t="str">
        <f>IF(EDATE($B56,AT$4)&gt;end_date,"",SUMIFS(Data!$D:$D,Data!$A:$A,$B56,Data!$B:$B,AT$4))</f>
        <v/>
      </c>
      <c r="AU56" s="22" t="str">
        <f>IF(EDATE($B56,AU$4)&gt;end_date,"",SUMIFS(Data!$D:$D,Data!$A:$A,$B56,Data!$B:$B,AU$4))</f>
        <v/>
      </c>
      <c r="AV56" s="22" t="str">
        <f>IF(EDATE($B56,AV$4)&gt;end_date,"",SUMIFS(Data!$D:$D,Data!$A:$A,$B56,Data!$B:$B,AV$4))</f>
        <v/>
      </c>
      <c r="AW56" s="22" t="str">
        <f>IF(EDATE($B56,AW$4)&gt;end_date,"",SUMIFS(Data!$D:$D,Data!$A:$A,$B56,Data!$B:$B,AW$4))</f>
        <v/>
      </c>
      <c r="AX56" s="22" t="str">
        <f>IF(EDATE($B56,AX$4)&gt;end_date,"",SUMIFS(Data!$D:$D,Data!$A:$A,$B56,Data!$B:$B,AX$4))</f>
        <v/>
      </c>
      <c r="AY56" s="22" t="str">
        <f>IF(EDATE($B56,AY$4)&gt;end_date,"",SUMIFS(Data!$D:$D,Data!$A:$A,$B56,Data!$B:$B,AY$4))</f>
        <v/>
      </c>
      <c r="AZ56" s="22" t="str">
        <f>IF(EDATE($B56,AZ$4)&gt;end_date,"",SUMIFS(Data!$D:$D,Data!$A:$A,$B56,Data!$B:$B,AZ$4))</f>
        <v/>
      </c>
      <c r="BA56" s="22" t="str">
        <f>IF(EDATE($B56,BA$4)&gt;end_date,"",SUMIFS(Data!$D:$D,Data!$A:$A,$B56,Data!$B:$B,BA$4))</f>
        <v/>
      </c>
      <c r="BB56" s="22" t="str">
        <f>IF(EDATE($B56,BB$4)&gt;end_date,"",SUMIFS(Data!$D:$D,Data!$A:$A,$B56,Data!$B:$B,BB$4))</f>
        <v/>
      </c>
      <c r="BC56" s="22" t="str">
        <f>IF(EDATE($B56,BC$4)&gt;end_date,"",SUMIFS(Data!$D:$D,Data!$A:$A,$B56,Data!$B:$B,BC$4))</f>
        <v/>
      </c>
      <c r="BD56" s="23" t="str">
        <f>IF(EDATE($B56,BD$4)&gt;end_date,"",SUMIFS(Data!$D:$D,Data!$A:$A,$B56,Data!$B:$B,BD$4))</f>
        <v/>
      </c>
      <c r="BE56" s="16"/>
      <c r="BF56" s="16"/>
      <c r="BG56" s="16"/>
      <c r="BH56" s="16"/>
      <c r="BI56" s="16"/>
      <c r="BJ56" s="16"/>
      <c r="BK56" s="16"/>
      <c r="BL56" s="16"/>
      <c r="BM56" s="16"/>
      <c r="BN56" s="16"/>
      <c r="BO56" s="16"/>
      <c r="BP56" s="16"/>
    </row>
    <row r="57" spans="2:68" x14ac:dyDescent="0.25">
      <c r="B57" s="31">
        <f t="shared" si="1"/>
        <v>43770</v>
      </c>
      <c r="C57" s="22">
        <f>IF(EDATE($B57,C$4)&gt;end_date,"",SUMIFS(Data!$D:$D,Data!$A:$A,$B57,Data!$B:$B,C$4))</f>
        <v>1715575</v>
      </c>
      <c r="D57" s="22">
        <f>IF(EDATE($B57,D$4)&gt;end_date,"",SUMIFS(Data!$D:$D,Data!$A:$A,$B57,Data!$B:$B,D$4))</f>
        <v>3567254.9999999995</v>
      </c>
      <c r="E57" s="22" t="str">
        <f>IF(EDATE($B57,E$4)&gt;end_date,"",SUMIFS(Data!$D:$D,Data!$A:$A,$B57,Data!$B:$B,E$4))</f>
        <v/>
      </c>
      <c r="F57" s="22" t="str">
        <f>IF(EDATE($B57,F$4)&gt;end_date,"",SUMIFS(Data!$D:$D,Data!$A:$A,$B57,Data!$B:$B,F$4))</f>
        <v/>
      </c>
      <c r="G57" s="22" t="str">
        <f>IF(EDATE($B57,G$4)&gt;end_date,"",SUMIFS(Data!$D:$D,Data!$A:$A,$B57,Data!$B:$B,G$4))</f>
        <v/>
      </c>
      <c r="H57" s="22" t="str">
        <f>IF(EDATE($B57,H$4)&gt;end_date,"",SUMIFS(Data!$D:$D,Data!$A:$A,$B57,Data!$B:$B,H$4))</f>
        <v/>
      </c>
      <c r="I57" s="22" t="str">
        <f>IF(EDATE($B57,I$4)&gt;end_date,"",SUMIFS(Data!$D:$D,Data!$A:$A,$B57,Data!$B:$B,I$4))</f>
        <v/>
      </c>
      <c r="J57" s="22" t="str">
        <f>IF(EDATE($B57,J$4)&gt;end_date,"",SUMIFS(Data!$D:$D,Data!$A:$A,$B57,Data!$B:$B,J$4))</f>
        <v/>
      </c>
      <c r="K57" s="22" t="str">
        <f>IF(EDATE($B57,K$4)&gt;end_date,"",SUMIFS(Data!$D:$D,Data!$A:$A,$B57,Data!$B:$B,K$4))</f>
        <v/>
      </c>
      <c r="L57" s="22" t="str">
        <f>IF(EDATE($B57,L$4)&gt;end_date,"",SUMIFS(Data!$D:$D,Data!$A:$A,$B57,Data!$B:$B,L$4))</f>
        <v/>
      </c>
      <c r="M57" s="22" t="str">
        <f>IF(EDATE($B57,M$4)&gt;end_date,"",SUMIFS(Data!$D:$D,Data!$A:$A,$B57,Data!$B:$B,M$4))</f>
        <v/>
      </c>
      <c r="N57" s="22" t="str">
        <f>IF(EDATE($B57,N$4)&gt;end_date,"",SUMIFS(Data!$D:$D,Data!$A:$A,$B57,Data!$B:$B,N$4))</f>
        <v/>
      </c>
      <c r="O57" s="22" t="str">
        <f>IF(EDATE($B57,O$4)&gt;end_date,"",SUMIFS(Data!$D:$D,Data!$A:$A,$B57,Data!$B:$B,O$4))</f>
        <v/>
      </c>
      <c r="P57" s="22" t="str">
        <f>IF(EDATE($B57,P$4)&gt;end_date,"",SUMIFS(Data!$D:$D,Data!$A:$A,$B57,Data!$B:$B,P$4))</f>
        <v/>
      </c>
      <c r="Q57" s="22" t="str">
        <f>IF(EDATE($B57,Q$4)&gt;end_date,"",SUMIFS(Data!$D:$D,Data!$A:$A,$B57,Data!$B:$B,Q$4))</f>
        <v/>
      </c>
      <c r="R57" s="22" t="str">
        <f>IF(EDATE($B57,R$4)&gt;end_date,"",SUMIFS(Data!$D:$D,Data!$A:$A,$B57,Data!$B:$B,R$4))</f>
        <v/>
      </c>
      <c r="S57" s="22" t="str">
        <f>IF(EDATE($B57,S$4)&gt;end_date,"",SUMIFS(Data!$D:$D,Data!$A:$A,$B57,Data!$B:$B,S$4))</f>
        <v/>
      </c>
      <c r="T57" s="22" t="str">
        <f>IF(EDATE($B57,T$4)&gt;end_date,"",SUMIFS(Data!$D:$D,Data!$A:$A,$B57,Data!$B:$B,T$4))</f>
        <v/>
      </c>
      <c r="U57" s="22" t="str">
        <f>IF(EDATE($B57,U$4)&gt;end_date,"",SUMIFS(Data!$D:$D,Data!$A:$A,$B57,Data!$B:$B,U$4))</f>
        <v/>
      </c>
      <c r="V57" s="22" t="str">
        <f>IF(EDATE($B57,V$4)&gt;end_date,"",SUMIFS(Data!$D:$D,Data!$A:$A,$B57,Data!$B:$B,V$4))</f>
        <v/>
      </c>
      <c r="W57" s="22" t="str">
        <f>IF(EDATE($B57,W$4)&gt;end_date,"",SUMIFS(Data!$D:$D,Data!$A:$A,$B57,Data!$B:$B,W$4))</f>
        <v/>
      </c>
      <c r="X57" s="22" t="str">
        <f>IF(EDATE($B57,X$4)&gt;end_date,"",SUMIFS(Data!$D:$D,Data!$A:$A,$B57,Data!$B:$B,X$4))</f>
        <v/>
      </c>
      <c r="Y57" s="22" t="str">
        <f>IF(EDATE($B57,Y$4)&gt;end_date,"",SUMIFS(Data!$D:$D,Data!$A:$A,$B57,Data!$B:$B,Y$4))</f>
        <v/>
      </c>
      <c r="Z57" s="22" t="str">
        <f>IF(EDATE($B57,Z$4)&gt;end_date,"",SUMIFS(Data!$D:$D,Data!$A:$A,$B57,Data!$B:$B,Z$4))</f>
        <v/>
      </c>
      <c r="AA57" s="22" t="str">
        <f>IF(EDATE($B57,AA$4)&gt;end_date,"",SUMIFS(Data!$D:$D,Data!$A:$A,$B57,Data!$B:$B,AA$4))</f>
        <v/>
      </c>
      <c r="AB57" s="22" t="str">
        <f>IF(EDATE($B57,AB$4)&gt;end_date,"",SUMIFS(Data!$D:$D,Data!$A:$A,$B57,Data!$B:$B,AB$4))</f>
        <v/>
      </c>
      <c r="AC57" s="22" t="str">
        <f>IF(EDATE($B57,AC$4)&gt;end_date,"",SUMIFS(Data!$D:$D,Data!$A:$A,$B57,Data!$B:$B,AC$4))</f>
        <v/>
      </c>
      <c r="AD57" s="22" t="str">
        <f>IF(EDATE($B57,AD$4)&gt;end_date,"",SUMIFS(Data!$D:$D,Data!$A:$A,$B57,Data!$B:$B,AD$4))</f>
        <v/>
      </c>
      <c r="AE57" s="22" t="str">
        <f>IF(EDATE($B57,AE$4)&gt;end_date,"",SUMIFS(Data!$D:$D,Data!$A:$A,$B57,Data!$B:$B,AE$4))</f>
        <v/>
      </c>
      <c r="AF57" s="22" t="str">
        <f>IF(EDATE($B57,AF$4)&gt;end_date,"",SUMIFS(Data!$D:$D,Data!$A:$A,$B57,Data!$B:$B,AF$4))</f>
        <v/>
      </c>
      <c r="AG57" s="22" t="str">
        <f>IF(EDATE($B57,AG$4)&gt;end_date,"",SUMIFS(Data!$D:$D,Data!$A:$A,$B57,Data!$B:$B,AG$4))</f>
        <v/>
      </c>
      <c r="AH57" s="22" t="str">
        <f>IF(EDATE($B57,AH$4)&gt;end_date,"",SUMIFS(Data!$D:$D,Data!$A:$A,$B57,Data!$B:$B,AH$4))</f>
        <v/>
      </c>
      <c r="AI57" s="22" t="str">
        <f>IF(EDATE($B57,AI$4)&gt;end_date,"",SUMIFS(Data!$D:$D,Data!$A:$A,$B57,Data!$B:$B,AI$4))</f>
        <v/>
      </c>
      <c r="AJ57" s="22" t="str">
        <f>IF(EDATE($B57,AJ$4)&gt;end_date,"",SUMIFS(Data!$D:$D,Data!$A:$A,$B57,Data!$B:$B,AJ$4))</f>
        <v/>
      </c>
      <c r="AK57" s="22" t="str">
        <f>IF(EDATE($B57,AK$4)&gt;end_date,"",SUMIFS(Data!$D:$D,Data!$A:$A,$B57,Data!$B:$B,AK$4))</f>
        <v/>
      </c>
      <c r="AL57" s="22" t="str">
        <f>IF(EDATE($B57,AL$4)&gt;end_date,"",SUMIFS(Data!$D:$D,Data!$A:$A,$B57,Data!$B:$B,AL$4))</f>
        <v/>
      </c>
      <c r="AM57" s="22" t="str">
        <f>IF(EDATE($B57,AM$4)&gt;end_date,"",SUMIFS(Data!$D:$D,Data!$A:$A,$B57,Data!$B:$B,AM$4))</f>
        <v/>
      </c>
      <c r="AN57" s="22" t="str">
        <f>IF(EDATE($B57,AN$4)&gt;end_date,"",SUMIFS(Data!$D:$D,Data!$A:$A,$B57,Data!$B:$B,AN$4))</f>
        <v/>
      </c>
      <c r="AO57" s="22" t="str">
        <f>IF(EDATE($B57,AO$4)&gt;end_date,"",SUMIFS(Data!$D:$D,Data!$A:$A,$B57,Data!$B:$B,AO$4))</f>
        <v/>
      </c>
      <c r="AP57" s="22" t="str">
        <f>IF(EDATE($B57,AP$4)&gt;end_date,"",SUMIFS(Data!$D:$D,Data!$A:$A,$B57,Data!$B:$B,AP$4))</f>
        <v/>
      </c>
      <c r="AQ57" s="22" t="str">
        <f>IF(EDATE($B57,AQ$4)&gt;end_date,"",SUMIFS(Data!$D:$D,Data!$A:$A,$B57,Data!$B:$B,AQ$4))</f>
        <v/>
      </c>
      <c r="AR57" s="22" t="str">
        <f>IF(EDATE($B57,AR$4)&gt;end_date,"",SUMIFS(Data!$D:$D,Data!$A:$A,$B57,Data!$B:$B,AR$4))</f>
        <v/>
      </c>
      <c r="AS57" s="22" t="str">
        <f>IF(EDATE($B57,AS$4)&gt;end_date,"",SUMIFS(Data!$D:$D,Data!$A:$A,$B57,Data!$B:$B,AS$4))</f>
        <v/>
      </c>
      <c r="AT57" s="22" t="str">
        <f>IF(EDATE($B57,AT$4)&gt;end_date,"",SUMIFS(Data!$D:$D,Data!$A:$A,$B57,Data!$B:$B,AT$4))</f>
        <v/>
      </c>
      <c r="AU57" s="22" t="str">
        <f>IF(EDATE($B57,AU$4)&gt;end_date,"",SUMIFS(Data!$D:$D,Data!$A:$A,$B57,Data!$B:$B,AU$4))</f>
        <v/>
      </c>
      <c r="AV57" s="22" t="str">
        <f>IF(EDATE($B57,AV$4)&gt;end_date,"",SUMIFS(Data!$D:$D,Data!$A:$A,$B57,Data!$B:$B,AV$4))</f>
        <v/>
      </c>
      <c r="AW57" s="22" t="str">
        <f>IF(EDATE($B57,AW$4)&gt;end_date,"",SUMIFS(Data!$D:$D,Data!$A:$A,$B57,Data!$B:$B,AW$4))</f>
        <v/>
      </c>
      <c r="AX57" s="22" t="str">
        <f>IF(EDATE($B57,AX$4)&gt;end_date,"",SUMIFS(Data!$D:$D,Data!$A:$A,$B57,Data!$B:$B,AX$4))</f>
        <v/>
      </c>
      <c r="AY57" s="22" t="str">
        <f>IF(EDATE($B57,AY$4)&gt;end_date,"",SUMIFS(Data!$D:$D,Data!$A:$A,$B57,Data!$B:$B,AY$4))</f>
        <v/>
      </c>
      <c r="AZ57" s="22" t="str">
        <f>IF(EDATE($B57,AZ$4)&gt;end_date,"",SUMIFS(Data!$D:$D,Data!$A:$A,$B57,Data!$B:$B,AZ$4))</f>
        <v/>
      </c>
      <c r="BA57" s="22" t="str">
        <f>IF(EDATE($B57,BA$4)&gt;end_date,"",SUMIFS(Data!$D:$D,Data!$A:$A,$B57,Data!$B:$B,BA$4))</f>
        <v/>
      </c>
      <c r="BB57" s="22" t="str">
        <f>IF(EDATE($B57,BB$4)&gt;end_date,"",SUMIFS(Data!$D:$D,Data!$A:$A,$B57,Data!$B:$B,BB$4))</f>
        <v/>
      </c>
      <c r="BC57" s="22" t="str">
        <f>IF(EDATE($B57,BC$4)&gt;end_date,"",SUMIFS(Data!$D:$D,Data!$A:$A,$B57,Data!$B:$B,BC$4))</f>
        <v/>
      </c>
      <c r="BD57" s="23" t="str">
        <f>IF(EDATE($B57,BD$4)&gt;end_date,"",SUMIFS(Data!$D:$D,Data!$A:$A,$B57,Data!$B:$B,BD$4))</f>
        <v/>
      </c>
      <c r="BE57" s="16"/>
      <c r="BF57" s="16"/>
      <c r="BG57" s="16"/>
      <c r="BH57" s="16"/>
      <c r="BI57" s="16"/>
      <c r="BJ57" s="16"/>
      <c r="BK57" s="16"/>
      <c r="BL57" s="16"/>
      <c r="BM57" s="16"/>
      <c r="BN57" s="16"/>
      <c r="BO57" s="16"/>
      <c r="BP57" s="16"/>
    </row>
    <row r="58" spans="2:68" ht="15.75" thickBot="1" x14ac:dyDescent="0.3">
      <c r="B58" s="32">
        <f t="shared" si="1"/>
        <v>43800</v>
      </c>
      <c r="C58" s="24">
        <f>IF(EDATE($B58,C$4)&gt;end_date,"",SUMIFS(Data!$D:$D,Data!$A:$A,$B58,Data!$B:$B,C$4))</f>
        <v>1541980</v>
      </c>
      <c r="D58" s="24" t="str">
        <f>IF(EDATE($B58,D$4)&gt;end_date,"",SUMIFS(Data!$D:$D,Data!$A:$A,$B58,Data!$B:$B,D$4))</f>
        <v/>
      </c>
      <c r="E58" s="24" t="str">
        <f>IF(EDATE($B58,E$4)&gt;end_date,"",SUMIFS(Data!$D:$D,Data!$A:$A,$B58,Data!$B:$B,E$4))</f>
        <v/>
      </c>
      <c r="F58" s="24" t="str">
        <f>IF(EDATE($B58,F$4)&gt;end_date,"",SUMIFS(Data!$D:$D,Data!$A:$A,$B58,Data!$B:$B,F$4))</f>
        <v/>
      </c>
      <c r="G58" s="24" t="str">
        <f>IF(EDATE($B58,G$4)&gt;end_date,"",SUMIFS(Data!$D:$D,Data!$A:$A,$B58,Data!$B:$B,G$4))</f>
        <v/>
      </c>
      <c r="H58" s="24" t="str">
        <f>IF(EDATE($B58,H$4)&gt;end_date,"",SUMIFS(Data!$D:$D,Data!$A:$A,$B58,Data!$B:$B,H$4))</f>
        <v/>
      </c>
      <c r="I58" s="24" t="str">
        <f>IF(EDATE($B58,I$4)&gt;end_date,"",SUMIFS(Data!$D:$D,Data!$A:$A,$B58,Data!$B:$B,I$4))</f>
        <v/>
      </c>
      <c r="J58" s="24" t="str">
        <f>IF(EDATE($B58,J$4)&gt;end_date,"",SUMIFS(Data!$D:$D,Data!$A:$A,$B58,Data!$B:$B,J$4))</f>
        <v/>
      </c>
      <c r="K58" s="24" t="str">
        <f>IF(EDATE($B58,K$4)&gt;end_date,"",SUMIFS(Data!$D:$D,Data!$A:$A,$B58,Data!$B:$B,K$4))</f>
        <v/>
      </c>
      <c r="L58" s="24" t="str">
        <f>IF(EDATE($B58,L$4)&gt;end_date,"",SUMIFS(Data!$D:$D,Data!$A:$A,$B58,Data!$B:$B,L$4))</f>
        <v/>
      </c>
      <c r="M58" s="24" t="str">
        <f>IF(EDATE($B58,M$4)&gt;end_date,"",SUMIFS(Data!$D:$D,Data!$A:$A,$B58,Data!$B:$B,M$4))</f>
        <v/>
      </c>
      <c r="N58" s="24" t="str">
        <f>IF(EDATE($B58,N$4)&gt;end_date,"",SUMIFS(Data!$D:$D,Data!$A:$A,$B58,Data!$B:$B,N$4))</f>
        <v/>
      </c>
      <c r="O58" s="24" t="str">
        <f>IF(EDATE($B58,O$4)&gt;end_date,"",SUMIFS(Data!$D:$D,Data!$A:$A,$B58,Data!$B:$B,O$4))</f>
        <v/>
      </c>
      <c r="P58" s="24" t="str">
        <f>IF(EDATE($B58,P$4)&gt;end_date,"",SUMIFS(Data!$D:$D,Data!$A:$A,$B58,Data!$B:$B,P$4))</f>
        <v/>
      </c>
      <c r="Q58" s="24" t="str">
        <f>IF(EDATE($B58,Q$4)&gt;end_date,"",SUMIFS(Data!$D:$D,Data!$A:$A,$B58,Data!$B:$B,Q$4))</f>
        <v/>
      </c>
      <c r="R58" s="24" t="str">
        <f>IF(EDATE($B58,R$4)&gt;end_date,"",SUMIFS(Data!$D:$D,Data!$A:$A,$B58,Data!$B:$B,R$4))</f>
        <v/>
      </c>
      <c r="S58" s="24" t="str">
        <f>IF(EDATE($B58,S$4)&gt;end_date,"",SUMIFS(Data!$D:$D,Data!$A:$A,$B58,Data!$B:$B,S$4))</f>
        <v/>
      </c>
      <c r="T58" s="24" t="str">
        <f>IF(EDATE($B58,T$4)&gt;end_date,"",SUMIFS(Data!$D:$D,Data!$A:$A,$B58,Data!$B:$B,T$4))</f>
        <v/>
      </c>
      <c r="U58" s="24" t="str">
        <f>IF(EDATE($B58,U$4)&gt;end_date,"",SUMIFS(Data!$D:$D,Data!$A:$A,$B58,Data!$B:$B,U$4))</f>
        <v/>
      </c>
      <c r="V58" s="24" t="str">
        <f>IF(EDATE($B58,V$4)&gt;end_date,"",SUMIFS(Data!$D:$D,Data!$A:$A,$B58,Data!$B:$B,V$4))</f>
        <v/>
      </c>
      <c r="W58" s="24" t="str">
        <f>IF(EDATE($B58,W$4)&gt;end_date,"",SUMIFS(Data!$D:$D,Data!$A:$A,$B58,Data!$B:$B,W$4))</f>
        <v/>
      </c>
      <c r="X58" s="24" t="str">
        <f>IF(EDATE($B58,X$4)&gt;end_date,"",SUMIFS(Data!$D:$D,Data!$A:$A,$B58,Data!$B:$B,X$4))</f>
        <v/>
      </c>
      <c r="Y58" s="24" t="str">
        <f>IF(EDATE($B58,Y$4)&gt;end_date,"",SUMIFS(Data!$D:$D,Data!$A:$A,$B58,Data!$B:$B,Y$4))</f>
        <v/>
      </c>
      <c r="Z58" s="24" t="str">
        <f>IF(EDATE($B58,Z$4)&gt;end_date,"",SUMIFS(Data!$D:$D,Data!$A:$A,$B58,Data!$B:$B,Z$4))</f>
        <v/>
      </c>
      <c r="AA58" s="24" t="str">
        <f>IF(EDATE($B58,AA$4)&gt;end_date,"",SUMIFS(Data!$D:$D,Data!$A:$A,$B58,Data!$B:$B,AA$4))</f>
        <v/>
      </c>
      <c r="AB58" s="24" t="str">
        <f>IF(EDATE($B58,AB$4)&gt;end_date,"",SUMIFS(Data!$D:$D,Data!$A:$A,$B58,Data!$B:$B,AB$4))</f>
        <v/>
      </c>
      <c r="AC58" s="24" t="str">
        <f>IF(EDATE($B58,AC$4)&gt;end_date,"",SUMIFS(Data!$D:$D,Data!$A:$A,$B58,Data!$B:$B,AC$4))</f>
        <v/>
      </c>
      <c r="AD58" s="24" t="str">
        <f>IF(EDATE($B58,AD$4)&gt;end_date,"",SUMIFS(Data!$D:$D,Data!$A:$A,$B58,Data!$B:$B,AD$4))</f>
        <v/>
      </c>
      <c r="AE58" s="24" t="str">
        <f>IF(EDATE($B58,AE$4)&gt;end_date,"",SUMIFS(Data!$D:$D,Data!$A:$A,$B58,Data!$B:$B,AE$4))</f>
        <v/>
      </c>
      <c r="AF58" s="24" t="str">
        <f>IF(EDATE($B58,AF$4)&gt;end_date,"",SUMIFS(Data!$D:$D,Data!$A:$A,$B58,Data!$B:$B,AF$4))</f>
        <v/>
      </c>
      <c r="AG58" s="24" t="str">
        <f>IF(EDATE($B58,AG$4)&gt;end_date,"",SUMIFS(Data!$D:$D,Data!$A:$A,$B58,Data!$B:$B,AG$4))</f>
        <v/>
      </c>
      <c r="AH58" s="24" t="str">
        <f>IF(EDATE($B58,AH$4)&gt;end_date,"",SUMIFS(Data!$D:$D,Data!$A:$A,$B58,Data!$B:$B,AH$4))</f>
        <v/>
      </c>
      <c r="AI58" s="24" t="str">
        <f>IF(EDATE($B58,AI$4)&gt;end_date,"",SUMIFS(Data!$D:$D,Data!$A:$A,$B58,Data!$B:$B,AI$4))</f>
        <v/>
      </c>
      <c r="AJ58" s="24" t="str">
        <f>IF(EDATE($B58,AJ$4)&gt;end_date,"",SUMIFS(Data!$D:$D,Data!$A:$A,$B58,Data!$B:$B,AJ$4))</f>
        <v/>
      </c>
      <c r="AK58" s="24" t="str">
        <f>IF(EDATE($B58,AK$4)&gt;end_date,"",SUMIFS(Data!$D:$D,Data!$A:$A,$B58,Data!$B:$B,AK$4))</f>
        <v/>
      </c>
      <c r="AL58" s="24" t="str">
        <f>IF(EDATE($B58,AL$4)&gt;end_date,"",SUMIFS(Data!$D:$D,Data!$A:$A,$B58,Data!$B:$B,AL$4))</f>
        <v/>
      </c>
      <c r="AM58" s="24" t="str">
        <f>IF(EDATE($B58,AM$4)&gt;end_date,"",SUMIFS(Data!$D:$D,Data!$A:$A,$B58,Data!$B:$B,AM$4))</f>
        <v/>
      </c>
      <c r="AN58" s="24" t="str">
        <f>IF(EDATE($B58,AN$4)&gt;end_date,"",SUMIFS(Data!$D:$D,Data!$A:$A,$B58,Data!$B:$B,AN$4))</f>
        <v/>
      </c>
      <c r="AO58" s="24" t="str">
        <f>IF(EDATE($B58,AO$4)&gt;end_date,"",SUMIFS(Data!$D:$D,Data!$A:$A,$B58,Data!$B:$B,AO$4))</f>
        <v/>
      </c>
      <c r="AP58" s="24" t="str">
        <f>IF(EDATE($B58,AP$4)&gt;end_date,"",SUMIFS(Data!$D:$D,Data!$A:$A,$B58,Data!$B:$B,AP$4))</f>
        <v/>
      </c>
      <c r="AQ58" s="24" t="str">
        <f>IF(EDATE($B58,AQ$4)&gt;end_date,"",SUMIFS(Data!$D:$D,Data!$A:$A,$B58,Data!$B:$B,AQ$4))</f>
        <v/>
      </c>
      <c r="AR58" s="24" t="str">
        <f>IF(EDATE($B58,AR$4)&gt;end_date,"",SUMIFS(Data!$D:$D,Data!$A:$A,$B58,Data!$B:$B,AR$4))</f>
        <v/>
      </c>
      <c r="AS58" s="24" t="str">
        <f>IF(EDATE($B58,AS$4)&gt;end_date,"",SUMIFS(Data!$D:$D,Data!$A:$A,$B58,Data!$B:$B,AS$4))</f>
        <v/>
      </c>
      <c r="AT58" s="24" t="str">
        <f>IF(EDATE($B58,AT$4)&gt;end_date,"",SUMIFS(Data!$D:$D,Data!$A:$A,$B58,Data!$B:$B,AT$4))</f>
        <v/>
      </c>
      <c r="AU58" s="24" t="str">
        <f>IF(EDATE($B58,AU$4)&gt;end_date,"",SUMIFS(Data!$D:$D,Data!$A:$A,$B58,Data!$B:$B,AU$4))</f>
        <v/>
      </c>
      <c r="AV58" s="24" t="str">
        <f>IF(EDATE($B58,AV$4)&gt;end_date,"",SUMIFS(Data!$D:$D,Data!$A:$A,$B58,Data!$B:$B,AV$4))</f>
        <v/>
      </c>
      <c r="AW58" s="24" t="str">
        <f>IF(EDATE($B58,AW$4)&gt;end_date,"",SUMIFS(Data!$D:$D,Data!$A:$A,$B58,Data!$B:$B,AW$4))</f>
        <v/>
      </c>
      <c r="AX58" s="24" t="str">
        <f>IF(EDATE($B58,AX$4)&gt;end_date,"",SUMIFS(Data!$D:$D,Data!$A:$A,$B58,Data!$B:$B,AX$4))</f>
        <v/>
      </c>
      <c r="AY58" s="24" t="str">
        <f>IF(EDATE($B58,AY$4)&gt;end_date,"",SUMIFS(Data!$D:$D,Data!$A:$A,$B58,Data!$B:$B,AY$4))</f>
        <v/>
      </c>
      <c r="AZ58" s="24" t="str">
        <f>IF(EDATE($B58,AZ$4)&gt;end_date,"",SUMIFS(Data!$D:$D,Data!$A:$A,$B58,Data!$B:$B,AZ$4))</f>
        <v/>
      </c>
      <c r="BA58" s="24" t="str">
        <f>IF(EDATE($B58,BA$4)&gt;end_date,"",SUMIFS(Data!$D:$D,Data!$A:$A,$B58,Data!$B:$B,BA$4))</f>
        <v/>
      </c>
      <c r="BB58" s="24" t="str">
        <f>IF(EDATE($B58,BB$4)&gt;end_date,"",SUMIFS(Data!$D:$D,Data!$A:$A,$B58,Data!$B:$B,BB$4))</f>
        <v/>
      </c>
      <c r="BC58" s="24" t="str">
        <f>IF(EDATE($B58,BC$4)&gt;end_date,"",SUMIFS(Data!$D:$D,Data!$A:$A,$B58,Data!$B:$B,BC$4))</f>
        <v/>
      </c>
      <c r="BD58" s="25" t="str">
        <f>IF(EDATE($B58,BD$4)&gt;end_date,"",SUMIFS(Data!$D:$D,Data!$A:$A,$B58,Data!$B:$B,BD$4))</f>
        <v/>
      </c>
      <c r="BE58" s="16"/>
      <c r="BF58" s="16"/>
      <c r="BG58" s="16"/>
      <c r="BH58" s="16"/>
      <c r="BI58" s="16"/>
      <c r="BJ58" s="16"/>
      <c r="BK58" s="16"/>
      <c r="BL58" s="16"/>
      <c r="BM58" s="16"/>
      <c r="BN58" s="16"/>
      <c r="BO58" s="16"/>
      <c r="BP58" s="16"/>
    </row>
    <row r="59" spans="2:68" x14ac:dyDescent="0.25">
      <c r="B59" s="49"/>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16"/>
      <c r="BF59" s="16"/>
      <c r="BG59" s="16"/>
      <c r="BH59" s="16"/>
      <c r="BI59" s="16"/>
      <c r="BJ59" s="16"/>
      <c r="BK59" s="16"/>
      <c r="BL59" s="16"/>
      <c r="BM59" s="16"/>
      <c r="BN59" s="16"/>
      <c r="BO59" s="16"/>
      <c r="BP59" s="16"/>
    </row>
    <row r="60" spans="2:68" ht="15.75" thickBot="1" x14ac:dyDescent="0.3">
      <c r="B60" s="35" t="s">
        <v>28</v>
      </c>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row>
    <row r="61" spans="2:68" x14ac:dyDescent="0.25">
      <c r="B61" s="36"/>
      <c r="C61" s="44" t="s">
        <v>26</v>
      </c>
      <c r="D61" s="37"/>
      <c r="E61" s="37"/>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8"/>
      <c r="BE61" s="16"/>
      <c r="BF61" s="16"/>
      <c r="BG61" s="16"/>
      <c r="BH61" s="16"/>
      <c r="BI61" s="16"/>
      <c r="BJ61" s="16"/>
      <c r="BK61" s="16"/>
      <c r="BL61" s="16"/>
      <c r="BM61" s="16"/>
      <c r="BN61" s="16"/>
      <c r="BO61" s="16"/>
      <c r="BP61" s="16"/>
    </row>
    <row r="62" spans="2:68" x14ac:dyDescent="0.25">
      <c r="B62" s="43" t="s">
        <v>2</v>
      </c>
      <c r="C62" s="47" t="str">
        <f>C$4&amp;" to "&amp;D$4</f>
        <v>0 to 1</v>
      </c>
      <c r="D62" s="47" t="str">
        <f t="shared" ref="D62:BC62" si="2">D$4&amp;" to "&amp;E$4</f>
        <v>1 to 2</v>
      </c>
      <c r="E62" s="47" t="str">
        <f t="shared" si="2"/>
        <v>2 to 3</v>
      </c>
      <c r="F62" s="47" t="str">
        <f t="shared" si="2"/>
        <v>3 to 4</v>
      </c>
      <c r="G62" s="47" t="str">
        <f t="shared" si="2"/>
        <v>4 to 5</v>
      </c>
      <c r="H62" s="47" t="str">
        <f t="shared" si="2"/>
        <v>5 to 6</v>
      </c>
      <c r="I62" s="47" t="str">
        <f t="shared" si="2"/>
        <v>6 to 7</v>
      </c>
      <c r="J62" s="47" t="str">
        <f t="shared" si="2"/>
        <v>7 to 8</v>
      </c>
      <c r="K62" s="47" t="str">
        <f t="shared" si="2"/>
        <v>8 to 9</v>
      </c>
      <c r="L62" s="47" t="str">
        <f t="shared" si="2"/>
        <v>9 to 10</v>
      </c>
      <c r="M62" s="47" t="str">
        <f t="shared" si="2"/>
        <v>10 to 11</v>
      </c>
      <c r="N62" s="47" t="str">
        <f t="shared" si="2"/>
        <v>11 to 12</v>
      </c>
      <c r="O62" s="47" t="str">
        <f t="shared" si="2"/>
        <v>12 to 13</v>
      </c>
      <c r="P62" s="47" t="str">
        <f t="shared" si="2"/>
        <v>13 to 14</v>
      </c>
      <c r="Q62" s="47" t="str">
        <f t="shared" si="2"/>
        <v>14 to 15</v>
      </c>
      <c r="R62" s="47" t="str">
        <f t="shared" si="2"/>
        <v>15 to 16</v>
      </c>
      <c r="S62" s="47" t="str">
        <f t="shared" si="2"/>
        <v>16 to 17</v>
      </c>
      <c r="T62" s="47" t="str">
        <f t="shared" si="2"/>
        <v>17 to 18</v>
      </c>
      <c r="U62" s="47" t="str">
        <f t="shared" si="2"/>
        <v>18 to 19</v>
      </c>
      <c r="V62" s="47" t="str">
        <f t="shared" si="2"/>
        <v>19 to 20</v>
      </c>
      <c r="W62" s="47" t="str">
        <f t="shared" si="2"/>
        <v>20 to 21</v>
      </c>
      <c r="X62" s="47" t="str">
        <f t="shared" si="2"/>
        <v>21 to 22</v>
      </c>
      <c r="Y62" s="47" t="str">
        <f t="shared" si="2"/>
        <v>22 to 23</v>
      </c>
      <c r="Z62" s="47" t="str">
        <f t="shared" si="2"/>
        <v>23 to 24</v>
      </c>
      <c r="AA62" s="47" t="str">
        <f t="shared" si="2"/>
        <v>24 to 25</v>
      </c>
      <c r="AB62" s="47" t="str">
        <f t="shared" si="2"/>
        <v>25 to 26</v>
      </c>
      <c r="AC62" s="47" t="str">
        <f t="shared" si="2"/>
        <v>26 to 27</v>
      </c>
      <c r="AD62" s="47" t="str">
        <f t="shared" si="2"/>
        <v>27 to 28</v>
      </c>
      <c r="AE62" s="47" t="str">
        <f t="shared" si="2"/>
        <v>28 to 29</v>
      </c>
      <c r="AF62" s="47" t="str">
        <f t="shared" si="2"/>
        <v>29 to 30</v>
      </c>
      <c r="AG62" s="47" t="str">
        <f t="shared" si="2"/>
        <v>30 to 31</v>
      </c>
      <c r="AH62" s="47" t="str">
        <f t="shared" si="2"/>
        <v>31 to 32</v>
      </c>
      <c r="AI62" s="47" t="str">
        <f t="shared" si="2"/>
        <v>32 to 33</v>
      </c>
      <c r="AJ62" s="47" t="str">
        <f t="shared" si="2"/>
        <v>33 to 34</v>
      </c>
      <c r="AK62" s="47" t="str">
        <f t="shared" si="2"/>
        <v>34 to 35</v>
      </c>
      <c r="AL62" s="47" t="str">
        <f t="shared" si="2"/>
        <v>35 to 36</v>
      </c>
      <c r="AM62" s="47" t="str">
        <f t="shared" si="2"/>
        <v>36 to 37</v>
      </c>
      <c r="AN62" s="47" t="str">
        <f t="shared" si="2"/>
        <v>37 to 38</v>
      </c>
      <c r="AO62" s="47" t="str">
        <f t="shared" si="2"/>
        <v>38 to 39</v>
      </c>
      <c r="AP62" s="47" t="str">
        <f t="shared" si="2"/>
        <v>39 to 40</v>
      </c>
      <c r="AQ62" s="47" t="str">
        <f t="shared" si="2"/>
        <v>40 to 41</v>
      </c>
      <c r="AR62" s="47" t="str">
        <f t="shared" si="2"/>
        <v>41 to 42</v>
      </c>
      <c r="AS62" s="47" t="str">
        <f t="shared" si="2"/>
        <v>42 to 43</v>
      </c>
      <c r="AT62" s="47" t="str">
        <f t="shared" si="2"/>
        <v>43 to 44</v>
      </c>
      <c r="AU62" s="47" t="str">
        <f t="shared" si="2"/>
        <v>44 to 45</v>
      </c>
      <c r="AV62" s="47" t="str">
        <f t="shared" si="2"/>
        <v>45 to 46</v>
      </c>
      <c r="AW62" s="47" t="str">
        <f t="shared" si="2"/>
        <v>46 to 47</v>
      </c>
      <c r="AX62" s="47" t="str">
        <f t="shared" si="2"/>
        <v>47 to 48</v>
      </c>
      <c r="AY62" s="47" t="str">
        <f t="shared" si="2"/>
        <v>48 to 49</v>
      </c>
      <c r="AZ62" s="47" t="str">
        <f t="shared" si="2"/>
        <v>49 to 50</v>
      </c>
      <c r="BA62" s="47" t="str">
        <f t="shared" si="2"/>
        <v>50 to 51</v>
      </c>
      <c r="BB62" s="47" t="str">
        <f t="shared" si="2"/>
        <v>51 to 52</v>
      </c>
      <c r="BC62" s="47" t="str">
        <f t="shared" si="2"/>
        <v>52 to 53</v>
      </c>
      <c r="BD62" s="48" t="str">
        <f>BD$4&amp;" to Ult"</f>
        <v>53 to Ult</v>
      </c>
      <c r="BE62" s="16"/>
      <c r="BF62" s="16"/>
      <c r="BG62" s="16"/>
      <c r="BH62" s="16"/>
      <c r="BI62" s="16"/>
      <c r="BJ62" s="16"/>
      <c r="BK62" s="16"/>
      <c r="BL62" s="16"/>
      <c r="BM62" s="16"/>
      <c r="BN62" s="16"/>
      <c r="BO62" s="16"/>
      <c r="BP62" s="16"/>
    </row>
    <row r="63" spans="2:68" x14ac:dyDescent="0.25">
      <c r="B63" s="45">
        <f>start_date</f>
        <v>42186</v>
      </c>
      <c r="C63" s="39">
        <f t="shared" ref="C63:AH63" si="3">IF(D5="","",D5/C5)</f>
        <v>2.2615001620836086</v>
      </c>
      <c r="D63" s="39">
        <f t="shared" si="3"/>
        <v>1.4975668184733906</v>
      </c>
      <c r="E63" s="39">
        <f t="shared" si="3"/>
        <v>1.2445696357860181</v>
      </c>
      <c r="F63" s="39">
        <f t="shared" si="3"/>
        <v>1.2242644540676102</v>
      </c>
      <c r="G63" s="39">
        <f t="shared" si="3"/>
        <v>1.1564935221553216</v>
      </c>
      <c r="H63" s="39">
        <f t="shared" si="3"/>
        <v>1.0837064281285689</v>
      </c>
      <c r="I63" s="39">
        <f t="shared" si="3"/>
        <v>1.1379206474552597</v>
      </c>
      <c r="J63" s="39">
        <f t="shared" si="3"/>
        <v>1.0228731367388713</v>
      </c>
      <c r="K63" s="39">
        <f t="shared" si="3"/>
        <v>1.0996988116925424</v>
      </c>
      <c r="L63" s="39">
        <f t="shared" si="3"/>
        <v>1.0561288755145479</v>
      </c>
      <c r="M63" s="39">
        <f t="shared" si="3"/>
        <v>1.2110809664307483</v>
      </c>
      <c r="N63" s="39">
        <f t="shared" si="3"/>
        <v>1.0426978361192962</v>
      </c>
      <c r="O63" s="39">
        <f t="shared" si="3"/>
        <v>1.0641942602938543</v>
      </c>
      <c r="P63" s="39">
        <f t="shared" si="3"/>
        <v>1.0978434244214967</v>
      </c>
      <c r="Q63" s="39">
        <f t="shared" si="3"/>
        <v>1.0121354869429589</v>
      </c>
      <c r="R63" s="39">
        <f t="shared" si="3"/>
        <v>1.0560970923735147</v>
      </c>
      <c r="S63" s="39">
        <f t="shared" si="3"/>
        <v>1.0188388392069065</v>
      </c>
      <c r="T63" s="39">
        <f t="shared" si="3"/>
        <v>1.0183094676205697</v>
      </c>
      <c r="U63" s="39">
        <f t="shared" si="3"/>
        <v>1.0163994819185473</v>
      </c>
      <c r="V63" s="39">
        <f t="shared" si="3"/>
        <v>1.0040277071310775</v>
      </c>
      <c r="W63" s="39">
        <f t="shared" si="3"/>
        <v>1.0139068242773419</v>
      </c>
      <c r="X63" s="39">
        <f t="shared" si="3"/>
        <v>1.0140099931419615</v>
      </c>
      <c r="Y63" s="39">
        <f t="shared" si="3"/>
        <v>1.0930002356492614</v>
      </c>
      <c r="Z63" s="39">
        <f t="shared" si="3"/>
        <v>1.004548560421219</v>
      </c>
      <c r="AA63" s="39">
        <f t="shared" si="3"/>
        <v>1.0005797908197269</v>
      </c>
      <c r="AB63" s="39">
        <f t="shared" si="3"/>
        <v>1.0609701524576356</v>
      </c>
      <c r="AC63" s="39">
        <f t="shared" si="3"/>
        <v>1.0081606841705648</v>
      </c>
      <c r="AD63" s="39">
        <f t="shared" si="3"/>
        <v>1.0227624727365148</v>
      </c>
      <c r="AE63" s="39">
        <f t="shared" si="3"/>
        <v>1.0000821071437118</v>
      </c>
      <c r="AF63" s="39">
        <f t="shared" si="3"/>
        <v>1.0043767666636272</v>
      </c>
      <c r="AG63" s="39">
        <f t="shared" si="3"/>
        <v>1.003812982296868</v>
      </c>
      <c r="AH63" s="39">
        <f t="shared" si="3"/>
        <v>1.0046124626933164</v>
      </c>
      <c r="AI63" s="39">
        <f t="shared" ref="AI63:BC63" si="4">IF(AJ5="","",AJ5/AI5)</f>
        <v>1.003601008282319</v>
      </c>
      <c r="AJ63" s="39">
        <f t="shared" si="4"/>
        <v>1.0037674919268029</v>
      </c>
      <c r="AK63" s="39">
        <f t="shared" si="4"/>
        <v>1.0410870164086834</v>
      </c>
      <c r="AL63" s="39">
        <f t="shared" si="4"/>
        <v>1.0056777272698143</v>
      </c>
      <c r="AM63" s="39">
        <f t="shared" si="4"/>
        <v>1.0026616981634282</v>
      </c>
      <c r="AN63" s="39">
        <f t="shared" si="4"/>
        <v>1.029352181276957</v>
      </c>
      <c r="AO63" s="39">
        <f t="shared" si="4"/>
        <v>1.0019847885597692</v>
      </c>
      <c r="AP63" s="39">
        <f t="shared" si="4"/>
        <v>1.0051992380604859</v>
      </c>
      <c r="AQ63" s="39">
        <f t="shared" si="4"/>
        <v>1.001320771330457</v>
      </c>
      <c r="AR63" s="39">
        <f t="shared" si="4"/>
        <v>1.001406964474147</v>
      </c>
      <c r="AS63" s="39">
        <f t="shared" si="4"/>
        <v>1.0011415525114156</v>
      </c>
      <c r="AT63" s="39">
        <f t="shared" si="4"/>
        <v>1.0013156740636786</v>
      </c>
      <c r="AU63" s="39">
        <f t="shared" si="4"/>
        <v>1.0012263489838822</v>
      </c>
      <c r="AV63" s="39">
        <f t="shared" si="4"/>
        <v>1.0012248468941383</v>
      </c>
      <c r="AW63" s="39">
        <f t="shared" si="4"/>
        <v>1.0011359664452988</v>
      </c>
      <c r="AX63" s="39">
        <f t="shared" si="4"/>
        <v>1.0012219603735708</v>
      </c>
      <c r="AY63" s="39">
        <f t="shared" si="4"/>
        <v>1.0008717635777178</v>
      </c>
      <c r="AZ63" s="39">
        <f t="shared" si="4"/>
        <v>1.0006968034143366</v>
      </c>
      <c r="BA63" s="39">
        <f t="shared" si="4"/>
        <v>1.0006092784402472</v>
      </c>
      <c r="BB63" s="39">
        <f t="shared" si="4"/>
        <v>1.0006089074460682</v>
      </c>
      <c r="BC63" s="39">
        <f t="shared" si="4"/>
        <v>1.0004346692167261</v>
      </c>
      <c r="BD63" s="40"/>
      <c r="BE63" s="17"/>
      <c r="BF63" s="17"/>
      <c r="BG63" s="17"/>
      <c r="BH63" s="17"/>
      <c r="BI63" s="17"/>
      <c r="BJ63" s="17"/>
      <c r="BK63" s="17"/>
      <c r="BL63" s="17"/>
      <c r="BM63" s="17"/>
      <c r="BN63" s="17"/>
      <c r="BO63" s="17"/>
      <c r="BP63" s="17"/>
    </row>
    <row r="64" spans="2:68" x14ac:dyDescent="0.25">
      <c r="B64" s="45">
        <f>EDATE(B63,1)</f>
        <v>42217</v>
      </c>
      <c r="C64" s="39">
        <f t="shared" ref="C64:C95" si="5">IF(D6="","",D6/C6)</f>
        <v>2.3747530980106184</v>
      </c>
      <c r="D64" s="39">
        <f t="shared" ref="D64:R64" si="6">IF(E6="","",E6/D6)</f>
        <v>1.4166123807739561</v>
      </c>
      <c r="E64" s="39">
        <f t="shared" si="6"/>
        <v>1.2962830540234958</v>
      </c>
      <c r="F64" s="39">
        <f t="shared" si="6"/>
        <v>1.201132845797392</v>
      </c>
      <c r="G64" s="39">
        <f t="shared" si="6"/>
        <v>1.1111387770230678</v>
      </c>
      <c r="H64" s="39">
        <f t="shared" si="6"/>
        <v>1.1573898871924404</v>
      </c>
      <c r="I64" s="39">
        <f t="shared" si="6"/>
        <v>1.0382997434270165</v>
      </c>
      <c r="J64" s="39">
        <f t="shared" si="6"/>
        <v>1.1103475186904919</v>
      </c>
      <c r="K64" s="39">
        <f t="shared" si="6"/>
        <v>1.0612992865450737</v>
      </c>
      <c r="L64" s="39">
        <f t="shared" si="6"/>
        <v>1.2134942866440395</v>
      </c>
      <c r="M64" s="39">
        <f t="shared" si="6"/>
        <v>1.0498351953838649</v>
      </c>
      <c r="N64" s="39">
        <f t="shared" si="6"/>
        <v>1.0776432880807247</v>
      </c>
      <c r="O64" s="39">
        <f t="shared" si="6"/>
        <v>1.1027108456884844</v>
      </c>
      <c r="P64" s="39">
        <f t="shared" si="6"/>
        <v>1.0153068365415709</v>
      </c>
      <c r="Q64" s="39">
        <f t="shared" si="6"/>
        <v>1.05839738062387</v>
      </c>
      <c r="R64" s="39">
        <f t="shared" si="6"/>
        <v>1.0210591900541872</v>
      </c>
      <c r="S64" s="39">
        <f t="shared" ref="S64:BC64" si="7">IF(T6="","",T6/S6)</f>
        <v>1.0205342645659403</v>
      </c>
      <c r="T64" s="39">
        <f t="shared" si="7"/>
        <v>1.0181153534152128</v>
      </c>
      <c r="U64" s="39">
        <f t="shared" si="7"/>
        <v>1.0053901426896061</v>
      </c>
      <c r="V64" s="39">
        <f t="shared" si="7"/>
        <v>1.0156187424909893</v>
      </c>
      <c r="W64" s="39">
        <f t="shared" si="7"/>
        <v>1.0150828075709779</v>
      </c>
      <c r="X64" s="39">
        <f t="shared" si="7"/>
        <v>1.0936018457079784</v>
      </c>
      <c r="Y64" s="39">
        <f t="shared" si="7"/>
        <v>1.0062214699932641</v>
      </c>
      <c r="Z64" s="39">
        <f t="shared" si="7"/>
        <v>1.0030378460112814</v>
      </c>
      <c r="AA64" s="39">
        <f t="shared" si="7"/>
        <v>1.0617596558679234</v>
      </c>
      <c r="AB64" s="39">
        <f t="shared" si="7"/>
        <v>1.0088083312313991</v>
      </c>
      <c r="AC64" s="39">
        <f t="shared" si="7"/>
        <v>1.0236002226025884</v>
      </c>
      <c r="AD64" s="39">
        <f t="shared" si="7"/>
        <v>1.0005295032256398</v>
      </c>
      <c r="AE64" s="39">
        <f t="shared" si="7"/>
        <v>1.0049131107269584</v>
      </c>
      <c r="AF64" s="39">
        <f t="shared" si="7"/>
        <v>1.0043458578542326</v>
      </c>
      <c r="AG64" s="39">
        <f t="shared" si="7"/>
        <v>1.0049580816731272</v>
      </c>
      <c r="AH64" s="39">
        <f t="shared" si="7"/>
        <v>1.0039468963042699</v>
      </c>
      <c r="AI64" s="39">
        <f t="shared" si="7"/>
        <v>1.0040207290922087</v>
      </c>
      <c r="AJ64" s="39">
        <f t="shared" si="7"/>
        <v>1.0418100513110953</v>
      </c>
      <c r="AK64" s="39">
        <f t="shared" si="7"/>
        <v>1.0061926505830585</v>
      </c>
      <c r="AL64" s="39">
        <f t="shared" si="7"/>
        <v>1.0032650900105895</v>
      </c>
      <c r="AM64" s="39">
        <f t="shared" si="7"/>
        <v>1.0294305833982504</v>
      </c>
      <c r="AN64" s="39">
        <f t="shared" si="7"/>
        <v>1.0024148069074272</v>
      </c>
      <c r="AO64" s="39">
        <f t="shared" si="7"/>
        <v>1.005277418363586</v>
      </c>
      <c r="AP64" s="39">
        <f t="shared" si="7"/>
        <v>1.0013121063680896</v>
      </c>
      <c r="AQ64" s="39">
        <f t="shared" si="7"/>
        <v>1.0014851052677558</v>
      </c>
      <c r="AR64" s="39">
        <f t="shared" si="7"/>
        <v>1.0013084438241451</v>
      </c>
      <c r="AS64" s="39">
        <f t="shared" si="7"/>
        <v>1.001568080843279</v>
      </c>
      <c r="AT64" s="39">
        <f t="shared" si="7"/>
        <v>1.0013046881795251</v>
      </c>
      <c r="AU64" s="39">
        <f t="shared" si="7"/>
        <v>1.0013898540653232</v>
      </c>
      <c r="AV64" s="39">
        <f t="shared" si="7"/>
        <v>1.0013011797362943</v>
      </c>
      <c r="AW64" s="39">
        <f t="shared" si="7"/>
        <v>1.0015593866412544</v>
      </c>
      <c r="AX64" s="39">
        <f t="shared" si="7"/>
        <v>1.0009514747859183</v>
      </c>
      <c r="AY64" s="39">
        <f t="shared" si="7"/>
        <v>1.0009505703422052</v>
      </c>
      <c r="AZ64" s="39">
        <f t="shared" si="7"/>
        <v>1.0006906673573339</v>
      </c>
      <c r="BA64" s="39">
        <f t="shared" si="7"/>
        <v>1.0006039168320249</v>
      </c>
      <c r="BB64" s="39">
        <f t="shared" si="7"/>
        <v>1.0006035523366097</v>
      </c>
      <c r="BC64" s="39" t="str">
        <f t="shared" si="7"/>
        <v/>
      </c>
      <c r="BD64" s="40"/>
      <c r="BE64" s="17"/>
      <c r="BF64" s="17"/>
      <c r="BG64" s="17"/>
      <c r="BH64" s="17"/>
      <c r="BI64" s="17"/>
      <c r="BJ64" s="17"/>
      <c r="BK64" s="17"/>
      <c r="BL64" s="17"/>
      <c r="BM64" s="17"/>
      <c r="BN64" s="17"/>
      <c r="BO64" s="17"/>
      <c r="BP64" s="17"/>
    </row>
    <row r="65" spans="2:68" x14ac:dyDescent="0.25">
      <c r="B65" s="45">
        <f t="shared" si="1"/>
        <v>42248</v>
      </c>
      <c r="C65" s="39">
        <f t="shared" si="5"/>
        <v>2.2525252036120254</v>
      </c>
      <c r="D65" s="39">
        <f t="shared" ref="D65:R65" si="8">IF(E7="","",E7/D7)</f>
        <v>1.4717816941953745</v>
      </c>
      <c r="E65" s="39">
        <f t="shared" si="8"/>
        <v>1.2786125813210822</v>
      </c>
      <c r="F65" s="39">
        <f t="shared" si="8"/>
        <v>1.1578837300645488</v>
      </c>
      <c r="G65" s="39">
        <f t="shared" si="8"/>
        <v>1.1878747991221088</v>
      </c>
      <c r="H65" s="39">
        <f t="shared" si="8"/>
        <v>1.0545239786132494</v>
      </c>
      <c r="I65" s="39">
        <f t="shared" si="8"/>
        <v>1.1264471509862162</v>
      </c>
      <c r="J65" s="39">
        <f t="shared" si="8"/>
        <v>1.071142197046423</v>
      </c>
      <c r="K65" s="39">
        <f t="shared" si="8"/>
        <v>1.2189743069787666</v>
      </c>
      <c r="L65" s="39">
        <f t="shared" si="8"/>
        <v>1.04823994960575</v>
      </c>
      <c r="M65" s="39">
        <f t="shared" si="8"/>
        <v>1.0821447324566351</v>
      </c>
      <c r="N65" s="39">
        <f t="shared" si="8"/>
        <v>1.1129650258181882</v>
      </c>
      <c r="O65" s="39">
        <f t="shared" si="8"/>
        <v>1.0205615698780794</v>
      </c>
      <c r="P65" s="39">
        <f t="shared" si="8"/>
        <v>1.0619872713718885</v>
      </c>
      <c r="Q65" s="39">
        <f t="shared" si="8"/>
        <v>1.0233178007075907</v>
      </c>
      <c r="R65" s="39">
        <f t="shared" si="8"/>
        <v>1.0228437489456303</v>
      </c>
      <c r="S65" s="39">
        <f t="shared" ref="S65:BC65" si="9">IF(T7="","",T7/S7)</f>
        <v>1.020506305172967</v>
      </c>
      <c r="T65" s="39">
        <f t="shared" si="9"/>
        <v>1.0067345332985538</v>
      </c>
      <c r="U65" s="39">
        <f t="shared" si="9"/>
        <v>1.0168288494562105</v>
      </c>
      <c r="V65" s="39">
        <f t="shared" si="9"/>
        <v>1.0159873902274263</v>
      </c>
      <c r="W65" s="39">
        <f t="shared" si="9"/>
        <v>1.0945176699228858</v>
      </c>
      <c r="X65" s="39">
        <f t="shared" si="9"/>
        <v>1.0058888133231447</v>
      </c>
      <c r="Y65" s="39">
        <f t="shared" si="9"/>
        <v>1.0043339732954162</v>
      </c>
      <c r="Z65" s="39">
        <f t="shared" si="9"/>
        <v>1.0638194428132017</v>
      </c>
      <c r="AA65" s="39">
        <f t="shared" si="9"/>
        <v>1.0097347995672497</v>
      </c>
      <c r="AB65" s="39">
        <f t="shared" si="9"/>
        <v>1.0242817477726971</v>
      </c>
      <c r="AC65" s="39">
        <f t="shared" si="9"/>
        <v>1.0008832288633194</v>
      </c>
      <c r="AD65" s="39">
        <f t="shared" si="9"/>
        <v>1.0052647878600185</v>
      </c>
      <c r="AE65" s="39">
        <f t="shared" si="9"/>
        <v>1.0048264530704456</v>
      </c>
      <c r="AF65" s="39">
        <f t="shared" si="9"/>
        <v>1.0052120592743996</v>
      </c>
      <c r="AG65" s="39">
        <f t="shared" si="9"/>
        <v>1.0044733631557543</v>
      </c>
      <c r="AH65" s="39">
        <f t="shared" si="9"/>
        <v>1.0045546558704452</v>
      </c>
      <c r="AI65" s="39">
        <f t="shared" si="9"/>
        <v>1.0415596529281743</v>
      </c>
      <c r="AJ65" s="39">
        <f t="shared" si="9"/>
        <v>1.006142128606752</v>
      </c>
      <c r="AK65" s="39">
        <f t="shared" si="9"/>
        <v>1.0036977813312014</v>
      </c>
      <c r="AL65" s="39">
        <f t="shared" si="9"/>
        <v>1.0298072919419197</v>
      </c>
      <c r="AM65" s="39">
        <f t="shared" si="9"/>
        <v>1.0026691079234686</v>
      </c>
      <c r="AN65" s="39">
        <f t="shared" si="9"/>
        <v>1.0054852941822703</v>
      </c>
      <c r="AO65" s="39">
        <f t="shared" si="9"/>
        <v>1.0014841199168893</v>
      </c>
      <c r="AP65" s="39">
        <f t="shared" si="9"/>
        <v>1.0015807152736613</v>
      </c>
      <c r="AQ65" s="39">
        <f t="shared" si="9"/>
        <v>1.0015782205563228</v>
      </c>
      <c r="AR65" s="39">
        <f t="shared" si="9"/>
        <v>1.0017727004136301</v>
      </c>
      <c r="AS65" s="39">
        <f t="shared" si="9"/>
        <v>1.0016712544239088</v>
      </c>
      <c r="AT65" s="39">
        <f t="shared" si="9"/>
        <v>1.0013740308175483</v>
      </c>
      <c r="AU65" s="39">
        <f t="shared" si="9"/>
        <v>1.0013721454474174</v>
      </c>
      <c r="AV65" s="39">
        <f t="shared" si="9"/>
        <v>1.0013702652442009</v>
      </c>
      <c r="AW65" s="39">
        <f t="shared" si="9"/>
        <v>1.0013683901866874</v>
      </c>
      <c r="AX65" s="39">
        <f t="shared" si="9"/>
        <v>1.0008784773060029</v>
      </c>
      <c r="AY65" s="39">
        <f t="shared" si="9"/>
        <v>1.0008777062609713</v>
      </c>
      <c r="AZ65" s="39">
        <f t="shared" si="9"/>
        <v>1.0006820617753094</v>
      </c>
      <c r="BA65" s="39">
        <f t="shared" si="9"/>
        <v>1.0006815968841285</v>
      </c>
      <c r="BB65" s="39" t="str">
        <f t="shared" si="9"/>
        <v/>
      </c>
      <c r="BC65" s="39" t="str">
        <f t="shared" si="9"/>
        <v/>
      </c>
      <c r="BD65" s="40"/>
      <c r="BE65" s="17"/>
      <c r="BF65" s="17"/>
      <c r="BG65" s="17"/>
      <c r="BH65" s="17"/>
      <c r="BI65" s="17"/>
      <c r="BJ65" s="17"/>
      <c r="BK65" s="17"/>
      <c r="BL65" s="17"/>
      <c r="BM65" s="17"/>
      <c r="BN65" s="17"/>
      <c r="BO65" s="17"/>
      <c r="BP65" s="17"/>
    </row>
    <row r="66" spans="2:68" x14ac:dyDescent="0.25">
      <c r="B66" s="45">
        <f t="shared" si="1"/>
        <v>42278</v>
      </c>
      <c r="C66" s="39">
        <f t="shared" si="5"/>
        <v>2.2445304129102639</v>
      </c>
      <c r="D66" s="39">
        <f t="shared" ref="D66:R66" si="10">IF(E8="","",E8/D8)</f>
        <v>1.4474365449395248</v>
      </c>
      <c r="E66" s="39">
        <f t="shared" si="10"/>
        <v>1.2269734221145236</v>
      </c>
      <c r="F66" s="39">
        <f t="shared" si="10"/>
        <v>1.2285762152326742</v>
      </c>
      <c r="G66" s="39">
        <f t="shared" si="10"/>
        <v>1.0819785790765131</v>
      </c>
      <c r="H66" s="39">
        <f t="shared" si="10"/>
        <v>1.1423205079747747</v>
      </c>
      <c r="I66" s="39">
        <f t="shared" si="10"/>
        <v>1.0832291302905925</v>
      </c>
      <c r="J66" s="39">
        <f t="shared" si="10"/>
        <v>1.2290259427699026</v>
      </c>
      <c r="K66" s="39">
        <f t="shared" si="10"/>
        <v>1.0552823165537535</v>
      </c>
      <c r="L66" s="39">
        <f t="shared" si="10"/>
        <v>1.0842226821414935</v>
      </c>
      <c r="M66" s="39">
        <f t="shared" si="10"/>
        <v>1.1187561554346592</v>
      </c>
      <c r="N66" s="39">
        <f t="shared" si="10"/>
        <v>1.027940947976991</v>
      </c>
      <c r="O66" s="39">
        <f t="shared" si="10"/>
        <v>1.0647652930793015</v>
      </c>
      <c r="P66" s="39">
        <f t="shared" si="10"/>
        <v>1.0255761266971168</v>
      </c>
      <c r="Q66" s="39">
        <f t="shared" si="10"/>
        <v>1.0252824161111165</v>
      </c>
      <c r="R66" s="39">
        <f t="shared" si="10"/>
        <v>1.021994072015578</v>
      </c>
      <c r="S66" s="39">
        <f t="shared" ref="S66:BC66" si="11">IF(T8="","",T8/S8)</f>
        <v>1.0095327833951904</v>
      </c>
      <c r="T66" s="39">
        <f t="shared" si="11"/>
        <v>1.0178904620788058</v>
      </c>
      <c r="U66" s="39">
        <f t="shared" si="11"/>
        <v>1.0170368772913521</v>
      </c>
      <c r="V66" s="39">
        <f t="shared" si="11"/>
        <v>1.0947085254713458</v>
      </c>
      <c r="W66" s="39">
        <f t="shared" si="11"/>
        <v>1.0058896265671124</v>
      </c>
      <c r="X66" s="39">
        <f t="shared" si="11"/>
        <v>1.0042883141120429</v>
      </c>
      <c r="Y66" s="39">
        <f t="shared" si="11"/>
        <v>1.0647940627291368</v>
      </c>
      <c r="Z66" s="39">
        <f t="shared" si="11"/>
        <v>1.0113090773179654</v>
      </c>
      <c r="AA66" s="39">
        <f t="shared" si="11"/>
        <v>1.0247966132245931</v>
      </c>
      <c r="AB66" s="39">
        <f t="shared" si="11"/>
        <v>1.0014280257396346</v>
      </c>
      <c r="AC66" s="39">
        <f t="shared" si="11"/>
        <v>1.0058059437118678</v>
      </c>
      <c r="AD66" s="39">
        <f t="shared" si="11"/>
        <v>1.0050875648175326</v>
      </c>
      <c r="AE66" s="39">
        <f t="shared" si="11"/>
        <v>1.0060352380025308</v>
      </c>
      <c r="AF66" s="39">
        <f t="shared" si="11"/>
        <v>1.0048379293662313</v>
      </c>
      <c r="AG66" s="39">
        <f t="shared" si="11"/>
        <v>1.0047183437650458</v>
      </c>
      <c r="AH66" s="39">
        <f t="shared" si="11"/>
        <v>1.0422505045052457</v>
      </c>
      <c r="AI66" s="39">
        <f t="shared" si="11"/>
        <v>1.0063207525086191</v>
      </c>
      <c r="AJ66" s="39">
        <f t="shared" si="11"/>
        <v>1.0037044072948329</v>
      </c>
      <c r="AK66" s="39">
        <f t="shared" si="11"/>
        <v>1.0304633297295893</v>
      </c>
      <c r="AL66" s="39">
        <f t="shared" si="11"/>
        <v>1.0028425465864614</v>
      </c>
      <c r="AM66" s="39">
        <f t="shared" si="11"/>
        <v>1.0057730150899162</v>
      </c>
      <c r="AN66" s="39">
        <f t="shared" si="11"/>
        <v>1.0019725718579748</v>
      </c>
      <c r="AO66" s="39">
        <f t="shared" si="11"/>
        <v>1.0017811943376769</v>
      </c>
      <c r="AP66" s="39">
        <f t="shared" si="11"/>
        <v>1.0014972861688189</v>
      </c>
      <c r="AQ66" s="39">
        <f t="shared" si="11"/>
        <v>1.0021491310035506</v>
      </c>
      <c r="AR66" s="39">
        <f t="shared" si="11"/>
        <v>1.0013986013986014</v>
      </c>
      <c r="AS66" s="39">
        <f t="shared" si="11"/>
        <v>1.0016759776536313</v>
      </c>
      <c r="AT66" s="39">
        <f t="shared" si="11"/>
        <v>1.0017661275329988</v>
      </c>
      <c r="AU66" s="39">
        <f t="shared" si="11"/>
        <v>1.0012990628189664</v>
      </c>
      <c r="AV66" s="39">
        <f t="shared" si="11"/>
        <v>1.0011120378092855</v>
      </c>
      <c r="AW66" s="39">
        <f t="shared" si="11"/>
        <v>1.0012959363139868</v>
      </c>
      <c r="AX66" s="39">
        <f t="shared" si="11"/>
        <v>1.0010169178145512</v>
      </c>
      <c r="AY66" s="39">
        <f t="shared" si="11"/>
        <v>1.0006464721093462</v>
      </c>
      <c r="AZ66" s="39">
        <f t="shared" si="11"/>
        <v>1.0008306414397785</v>
      </c>
      <c r="BA66" s="39" t="str">
        <f t="shared" si="11"/>
        <v/>
      </c>
      <c r="BB66" s="39" t="str">
        <f t="shared" si="11"/>
        <v/>
      </c>
      <c r="BC66" s="39" t="str">
        <f t="shared" si="11"/>
        <v/>
      </c>
      <c r="BD66" s="40"/>
      <c r="BE66" s="17"/>
      <c r="BF66" s="17"/>
      <c r="BG66" s="17"/>
      <c r="BH66" s="17"/>
      <c r="BI66" s="17"/>
      <c r="BJ66" s="17"/>
      <c r="BK66" s="17"/>
      <c r="BL66" s="17"/>
      <c r="BM66" s="17"/>
      <c r="BN66" s="17"/>
      <c r="BO66" s="17"/>
      <c r="BP66" s="17"/>
    </row>
    <row r="67" spans="2:68" x14ac:dyDescent="0.25">
      <c r="B67" s="45">
        <f t="shared" si="1"/>
        <v>42309</v>
      </c>
      <c r="C67" s="39">
        <f t="shared" si="5"/>
        <v>2.2693820089786221</v>
      </c>
      <c r="D67" s="39">
        <f t="shared" ref="D67:R67" si="12">IF(E9="","",E9/D9)</f>
        <v>1.3932181996090971</v>
      </c>
      <c r="E67" s="39">
        <f t="shared" si="12"/>
        <v>1.3025636435514956</v>
      </c>
      <c r="F67" s="39">
        <f t="shared" si="12"/>
        <v>1.1263258105833871</v>
      </c>
      <c r="G67" s="39">
        <f t="shared" si="12"/>
        <v>1.1680734715632937</v>
      </c>
      <c r="H67" s="39">
        <f t="shared" si="12"/>
        <v>1.1010291431226378</v>
      </c>
      <c r="I67" s="39">
        <f t="shared" si="12"/>
        <v>1.2410663219579181</v>
      </c>
      <c r="J67" s="39">
        <f t="shared" si="12"/>
        <v>1.0608761248301035</v>
      </c>
      <c r="K67" s="39">
        <f t="shared" si="12"/>
        <v>1.0884739534652923</v>
      </c>
      <c r="L67" s="39">
        <f t="shared" si="12"/>
        <v>1.1207750230284794</v>
      </c>
      <c r="M67" s="39">
        <f t="shared" si="12"/>
        <v>1.0323384767487764</v>
      </c>
      <c r="N67" s="39">
        <f t="shared" si="12"/>
        <v>1.0732728455432408</v>
      </c>
      <c r="O67" s="39">
        <f t="shared" si="12"/>
        <v>1.0293610081526798</v>
      </c>
      <c r="P67" s="39">
        <f t="shared" si="12"/>
        <v>1.027295621112049</v>
      </c>
      <c r="Q67" s="39">
        <f t="shared" si="12"/>
        <v>1.0240931899773331</v>
      </c>
      <c r="R67" s="39">
        <f t="shared" si="12"/>
        <v>1.0102819973729302</v>
      </c>
      <c r="S67" s="39">
        <f t="shared" ref="S67:BC67" si="13">IF(T9="","",T9/S9)</f>
        <v>1.0191700759789597</v>
      </c>
      <c r="T67" s="39">
        <f t="shared" si="13"/>
        <v>1.0189241885537332</v>
      </c>
      <c r="U67" s="39">
        <f t="shared" si="13"/>
        <v>1.0958730422336949</v>
      </c>
      <c r="V67" s="39">
        <f t="shared" si="13"/>
        <v>1.0077425930294275</v>
      </c>
      <c r="W67" s="39">
        <f t="shared" si="13"/>
        <v>1.00546780249878</v>
      </c>
      <c r="X67" s="39">
        <f t="shared" si="13"/>
        <v>1.0648360676977662</v>
      </c>
      <c r="Y67" s="39">
        <f t="shared" si="13"/>
        <v>1.012053728999212</v>
      </c>
      <c r="Z67" s="39">
        <f t="shared" si="13"/>
        <v>1.0266927523393905</v>
      </c>
      <c r="AA67" s="39">
        <f t="shared" si="13"/>
        <v>1.0021611468187219</v>
      </c>
      <c r="AB67" s="39">
        <f t="shared" si="13"/>
        <v>1.0065332365446438</v>
      </c>
      <c r="AC67" s="39">
        <f t="shared" si="13"/>
        <v>1.0056665979806305</v>
      </c>
      <c r="AD67" s="39">
        <f t="shared" si="13"/>
        <v>1.005737117098658</v>
      </c>
      <c r="AE67" s="39">
        <f t="shared" si="13"/>
        <v>1.0052969338901905</v>
      </c>
      <c r="AF67" s="39">
        <f t="shared" si="13"/>
        <v>1.0049650420508665</v>
      </c>
      <c r="AG67" s="39">
        <f t="shared" si="13"/>
        <v>1.0420855815436176</v>
      </c>
      <c r="AH67" s="39">
        <f t="shared" si="13"/>
        <v>1.0065452524746856</v>
      </c>
      <c r="AI67" s="39">
        <f t="shared" si="13"/>
        <v>1.0040967226219024</v>
      </c>
      <c r="AJ67" s="39">
        <f t="shared" si="13"/>
        <v>1.030214763161313</v>
      </c>
      <c r="AK67" s="39">
        <f t="shared" si="13"/>
        <v>1.0033619247077405</v>
      </c>
      <c r="AL67" s="39">
        <f t="shared" si="13"/>
        <v>1.0058795487049099</v>
      </c>
      <c r="AM67" s="39">
        <f t="shared" si="13"/>
        <v>1.0019747235387046</v>
      </c>
      <c r="AN67" s="39">
        <f t="shared" si="13"/>
        <v>1.0019708316909737</v>
      </c>
      <c r="AO67" s="39">
        <f t="shared" si="13"/>
        <v>1.0017702596380802</v>
      </c>
      <c r="AP67" s="39">
        <f t="shared" si="13"/>
        <v>1.0018653053210289</v>
      </c>
      <c r="AQ67" s="39">
        <f t="shared" si="13"/>
        <v>1.0015678588926997</v>
      </c>
      <c r="AR67" s="39">
        <f t="shared" si="13"/>
        <v>1.0016632423441933</v>
      </c>
      <c r="AS67" s="39">
        <f t="shared" si="13"/>
        <v>1.0014651299081851</v>
      </c>
      <c r="AT67" s="39">
        <f t="shared" si="13"/>
        <v>1.0016580513020579</v>
      </c>
      <c r="AU67" s="39">
        <f t="shared" si="13"/>
        <v>1.0011684518013633</v>
      </c>
      <c r="AV67" s="39">
        <f t="shared" si="13"/>
        <v>1.0012643454580823</v>
      </c>
      <c r="AW67" s="39">
        <f t="shared" si="13"/>
        <v>1.0007770762506072</v>
      </c>
      <c r="AX67" s="39">
        <f t="shared" si="13"/>
        <v>1.0008735319809765</v>
      </c>
      <c r="AY67" s="39">
        <f t="shared" si="13"/>
        <v>1.0005818463925524</v>
      </c>
      <c r="AZ67" s="39" t="str">
        <f t="shared" si="13"/>
        <v/>
      </c>
      <c r="BA67" s="39" t="str">
        <f t="shared" si="13"/>
        <v/>
      </c>
      <c r="BB67" s="39" t="str">
        <f t="shared" si="13"/>
        <v/>
      </c>
      <c r="BC67" s="39" t="str">
        <f t="shared" si="13"/>
        <v/>
      </c>
      <c r="BD67" s="40"/>
      <c r="BE67" s="17"/>
      <c r="BF67" s="17"/>
      <c r="BG67" s="17"/>
      <c r="BH67" s="17"/>
      <c r="BI67" s="17"/>
      <c r="BJ67" s="17"/>
      <c r="BK67" s="17"/>
      <c r="BL67" s="17"/>
      <c r="BM67" s="17"/>
      <c r="BN67" s="17"/>
      <c r="BO67" s="17"/>
      <c r="BP67" s="17"/>
    </row>
    <row r="68" spans="2:68" x14ac:dyDescent="0.25">
      <c r="B68" s="45">
        <f t="shared" si="1"/>
        <v>42339</v>
      </c>
      <c r="C68" s="39">
        <f t="shared" si="5"/>
        <v>2.3112785935261</v>
      </c>
      <c r="D68" s="39">
        <f t="shared" ref="D68:R68" si="14">IF(E10="","",E10/D10)</f>
        <v>1.4683010997882442</v>
      </c>
      <c r="E68" s="39">
        <f t="shared" si="14"/>
        <v>1.2076114063336578</v>
      </c>
      <c r="F68" s="39">
        <f t="shared" si="14"/>
        <v>1.2110730264633633</v>
      </c>
      <c r="G68" s="39">
        <f t="shared" si="14"/>
        <v>1.1328586136983494</v>
      </c>
      <c r="H68" s="39">
        <f t="shared" si="14"/>
        <v>1.2670508647285128</v>
      </c>
      <c r="I68" s="39">
        <f t="shared" si="14"/>
        <v>1.0790723818721357</v>
      </c>
      <c r="J68" s="39">
        <f t="shared" si="14"/>
        <v>1.1011659986910329</v>
      </c>
      <c r="K68" s="39">
        <f t="shared" si="14"/>
        <v>1.1276909920846878</v>
      </c>
      <c r="L68" s="39">
        <f t="shared" si="14"/>
        <v>1.0366999041571507</v>
      </c>
      <c r="M68" s="39">
        <f t="shared" si="14"/>
        <v>1.0810623986627035</v>
      </c>
      <c r="N68" s="39">
        <f t="shared" si="14"/>
        <v>1.0411953501220133</v>
      </c>
      <c r="O68" s="39">
        <f t="shared" si="14"/>
        <v>1.0320593104896871</v>
      </c>
      <c r="P68" s="39">
        <f t="shared" si="14"/>
        <v>1.0267678792465293</v>
      </c>
      <c r="Q68" s="39">
        <f t="shared" si="14"/>
        <v>1.0140890120131452</v>
      </c>
      <c r="R68" s="39">
        <f t="shared" si="14"/>
        <v>1.0217859404686511</v>
      </c>
      <c r="S68" s="39">
        <f t="shared" ref="S68:BC68" si="15">IF(T10="","",T10/S10)</f>
        <v>1.0213214329986364</v>
      </c>
      <c r="T68" s="39">
        <f t="shared" si="15"/>
        <v>1.0989887967745999</v>
      </c>
      <c r="U68" s="39">
        <f t="shared" si="15"/>
        <v>1.0097828093456542</v>
      </c>
      <c r="V68" s="39">
        <f t="shared" si="15"/>
        <v>1.0067175276528069</v>
      </c>
      <c r="W68" s="39">
        <f t="shared" si="15"/>
        <v>1.0663277737525736</v>
      </c>
      <c r="X68" s="39">
        <f t="shared" si="15"/>
        <v>1.0127571882580046</v>
      </c>
      <c r="Y68" s="39">
        <f t="shared" si="15"/>
        <v>1.0281131226447238</v>
      </c>
      <c r="Z68" s="39">
        <f t="shared" si="15"/>
        <v>1.0042713022167098</v>
      </c>
      <c r="AA68" s="39">
        <f t="shared" si="15"/>
        <v>1.0068523430592395</v>
      </c>
      <c r="AB68" s="39">
        <f t="shared" si="15"/>
        <v>1.0058177826564214</v>
      </c>
      <c r="AC68" s="39">
        <f t="shared" si="15"/>
        <v>1.0068754774637128</v>
      </c>
      <c r="AD68" s="39">
        <f t="shared" si="15"/>
        <v>1.0052026880554954</v>
      </c>
      <c r="AE68" s="39">
        <f t="shared" si="15"/>
        <v>1.005607073538926</v>
      </c>
      <c r="AF68" s="39">
        <f t="shared" si="15"/>
        <v>1.0427180672940313</v>
      </c>
      <c r="AG68" s="39">
        <f t="shared" si="15"/>
        <v>1.0071503062273743</v>
      </c>
      <c r="AH68" s="39">
        <f t="shared" si="15"/>
        <v>1.0043515177244746</v>
      </c>
      <c r="AI68" s="39">
        <f t="shared" si="15"/>
        <v>1.0303920282930727</v>
      </c>
      <c r="AJ68" s="39">
        <f t="shared" si="15"/>
        <v>1.0036451099702333</v>
      </c>
      <c r="AK68" s="39">
        <f t="shared" si="15"/>
        <v>1.0062246379923454</v>
      </c>
      <c r="AL68" s="39">
        <f t="shared" si="15"/>
        <v>1.0026191723415401</v>
      </c>
      <c r="AM68" s="39">
        <f t="shared" si="15"/>
        <v>1.0020898641588296</v>
      </c>
      <c r="AN68" s="39">
        <f t="shared" si="15"/>
        <v>1.0019812304483837</v>
      </c>
      <c r="AO68" s="39">
        <f t="shared" si="15"/>
        <v>1.0022895202414404</v>
      </c>
      <c r="AP68" s="39">
        <f t="shared" si="15"/>
        <v>1.0016613020454781</v>
      </c>
      <c r="AQ68" s="39">
        <f t="shared" si="15"/>
        <v>1.001762205867109</v>
      </c>
      <c r="AR68" s="39">
        <f t="shared" si="15"/>
        <v>1.0017591059602649</v>
      </c>
      <c r="AS68" s="39">
        <f t="shared" si="15"/>
        <v>1.0016527218262576</v>
      </c>
      <c r="AT68" s="39">
        <f t="shared" si="15"/>
        <v>1.0011343714550891</v>
      </c>
      <c r="AU68" s="39">
        <f t="shared" si="15"/>
        <v>1.0012360939431397</v>
      </c>
      <c r="AV68" s="39">
        <f t="shared" si="15"/>
        <v>1.000925925925926</v>
      </c>
      <c r="AW68" s="39">
        <f t="shared" si="15"/>
        <v>1.0009250693802034</v>
      </c>
      <c r="AX68" s="39">
        <f t="shared" si="15"/>
        <v>1.0008215239268843</v>
      </c>
      <c r="AY68" s="39" t="str">
        <f t="shared" si="15"/>
        <v/>
      </c>
      <c r="AZ68" s="39" t="str">
        <f t="shared" si="15"/>
        <v/>
      </c>
      <c r="BA68" s="39" t="str">
        <f t="shared" si="15"/>
        <v/>
      </c>
      <c r="BB68" s="39" t="str">
        <f t="shared" si="15"/>
        <v/>
      </c>
      <c r="BC68" s="39" t="str">
        <f t="shared" si="15"/>
        <v/>
      </c>
      <c r="BD68" s="40"/>
      <c r="BE68" s="17"/>
      <c r="BF68" s="17"/>
      <c r="BG68" s="17"/>
      <c r="BH68" s="17"/>
      <c r="BI68" s="17"/>
      <c r="BJ68" s="17"/>
      <c r="BK68" s="17"/>
      <c r="BL68" s="17"/>
      <c r="BM68" s="17"/>
      <c r="BN68" s="17"/>
      <c r="BO68" s="17"/>
      <c r="BP68" s="17"/>
    </row>
    <row r="69" spans="2:68" x14ac:dyDescent="0.25">
      <c r="B69" s="45">
        <f t="shared" si="1"/>
        <v>42370</v>
      </c>
      <c r="C69" s="39">
        <f t="shared" si="5"/>
        <v>2.4138909018228518</v>
      </c>
      <c r="D69" s="39">
        <f t="shared" ref="D69:R69" si="16">IF(E11="","",E11/D11)</f>
        <v>1.3686978678325294</v>
      </c>
      <c r="E69" s="39">
        <f t="shared" si="16"/>
        <v>1.2756820943928142</v>
      </c>
      <c r="F69" s="39">
        <f t="shared" si="16"/>
        <v>1.1653820077400932</v>
      </c>
      <c r="G69" s="39">
        <f t="shared" si="16"/>
        <v>1.2957985386658257</v>
      </c>
      <c r="H69" s="39">
        <f t="shared" si="16"/>
        <v>1.0951333990542269</v>
      </c>
      <c r="I69" s="39">
        <f t="shared" si="16"/>
        <v>1.1124073736882505</v>
      </c>
      <c r="J69" s="39">
        <f t="shared" si="16"/>
        <v>1.1353482522354641</v>
      </c>
      <c r="K69" s="39">
        <f t="shared" si="16"/>
        <v>1.0408566054168524</v>
      </c>
      <c r="L69" s="39">
        <f t="shared" si="16"/>
        <v>1.0825938655007361</v>
      </c>
      <c r="M69" s="39">
        <f t="shared" si="16"/>
        <v>1.0448519623007153</v>
      </c>
      <c r="N69" s="39">
        <f t="shared" si="16"/>
        <v>1.0397647478245566</v>
      </c>
      <c r="O69" s="39">
        <f t="shared" si="16"/>
        <v>1.0311187890391269</v>
      </c>
      <c r="P69" s="39">
        <f t="shared" si="16"/>
        <v>1.0164881752554802</v>
      </c>
      <c r="Q69" s="39">
        <f t="shared" si="16"/>
        <v>1.023447401774398</v>
      </c>
      <c r="R69" s="39">
        <f t="shared" si="16"/>
        <v>1.0230340557275541</v>
      </c>
      <c r="S69" s="39">
        <f t="shared" ref="S69:BC69" si="17">IF(T11="","",T11/S11)</f>
        <v>1.1001065717508056</v>
      </c>
      <c r="T69" s="39">
        <f t="shared" si="17"/>
        <v>1.0113623850263784</v>
      </c>
      <c r="U69" s="39">
        <f t="shared" si="17"/>
        <v>1.0073298496849048</v>
      </c>
      <c r="V69" s="39">
        <f t="shared" si="17"/>
        <v>1.0669808785352839</v>
      </c>
      <c r="W69" s="39">
        <f t="shared" si="17"/>
        <v>1.0135945982651258</v>
      </c>
      <c r="X69" s="39">
        <f t="shared" si="17"/>
        <v>1.0281519475802317</v>
      </c>
      <c r="Y69" s="39">
        <f t="shared" si="17"/>
        <v>1.0046487988328061</v>
      </c>
      <c r="Z69" s="39">
        <f t="shared" si="17"/>
        <v>1.0085545075674489</v>
      </c>
      <c r="AA69" s="39">
        <f t="shared" si="17"/>
        <v>1.0066333188342758</v>
      </c>
      <c r="AB69" s="39">
        <f t="shared" si="17"/>
        <v>1.0070217132980448</v>
      </c>
      <c r="AC69" s="39">
        <f t="shared" si="17"/>
        <v>1.0063291139240507</v>
      </c>
      <c r="AD69" s="39">
        <f t="shared" si="17"/>
        <v>1.0056497175141244</v>
      </c>
      <c r="AE69" s="39">
        <f t="shared" si="17"/>
        <v>1.0430967902359431</v>
      </c>
      <c r="AF69" s="39">
        <f t="shared" si="17"/>
        <v>1.0071953578936816</v>
      </c>
      <c r="AG69" s="39">
        <f t="shared" si="17"/>
        <v>1.0046145778710016</v>
      </c>
      <c r="AH69" s="39">
        <f t="shared" si="17"/>
        <v>1.0306769679463248</v>
      </c>
      <c r="AI69" s="39">
        <f t="shared" si="17"/>
        <v>1.0033977329904233</v>
      </c>
      <c r="AJ69" s="39">
        <f t="shared" si="17"/>
        <v>1.0065063424028653</v>
      </c>
      <c r="AK69" s="39">
        <f t="shared" si="17"/>
        <v>1.0025866528711846</v>
      </c>
      <c r="AL69" s="39">
        <f t="shared" si="17"/>
        <v>1.0025799793601651</v>
      </c>
      <c r="AM69" s="39">
        <f t="shared" si="17"/>
        <v>1.0018528049408131</v>
      </c>
      <c r="AN69" s="39">
        <f t="shared" si="17"/>
        <v>1.0022603513818966</v>
      </c>
      <c r="AO69" s="39">
        <f t="shared" si="17"/>
        <v>1.0018452075858535</v>
      </c>
      <c r="AP69" s="39">
        <f t="shared" si="17"/>
        <v>1.0019441317916709</v>
      </c>
      <c r="AQ69" s="39">
        <f t="shared" si="17"/>
        <v>1.0017361111111112</v>
      </c>
      <c r="AR69" s="39">
        <f t="shared" si="17"/>
        <v>1.0017331022530329</v>
      </c>
      <c r="AS69" s="39">
        <f t="shared" si="17"/>
        <v>1.0013230205577039</v>
      </c>
      <c r="AT69" s="39">
        <f t="shared" si="17"/>
        <v>1.0011179997967272</v>
      </c>
      <c r="AU69" s="39">
        <f t="shared" si="17"/>
        <v>1.0011167512690355</v>
      </c>
      <c r="AV69" s="39">
        <f t="shared" si="17"/>
        <v>1.0009126863401279</v>
      </c>
      <c r="AW69" s="39">
        <f t="shared" si="17"/>
        <v>1.0008105369807498</v>
      </c>
      <c r="AX69" s="39" t="str">
        <f t="shared" si="17"/>
        <v/>
      </c>
      <c r="AY69" s="39" t="str">
        <f t="shared" si="17"/>
        <v/>
      </c>
      <c r="AZ69" s="39" t="str">
        <f t="shared" si="17"/>
        <v/>
      </c>
      <c r="BA69" s="39" t="str">
        <f t="shared" si="17"/>
        <v/>
      </c>
      <c r="BB69" s="39" t="str">
        <f t="shared" si="17"/>
        <v/>
      </c>
      <c r="BC69" s="39" t="str">
        <f t="shared" si="17"/>
        <v/>
      </c>
      <c r="BD69" s="40"/>
      <c r="BE69" s="17"/>
      <c r="BF69" s="17"/>
      <c r="BG69" s="17"/>
      <c r="BH69" s="17"/>
      <c r="BI69" s="17"/>
      <c r="BJ69" s="17"/>
      <c r="BK69" s="17"/>
      <c r="BL69" s="17"/>
      <c r="BM69" s="17"/>
      <c r="BN69" s="17"/>
      <c r="BO69" s="17"/>
      <c r="BP69" s="17"/>
    </row>
    <row r="70" spans="2:68" x14ac:dyDescent="0.25">
      <c r="B70" s="45">
        <f t="shared" si="1"/>
        <v>42401</v>
      </c>
      <c r="C70" s="39">
        <f t="shared" si="5"/>
        <v>2.2232195537237627</v>
      </c>
      <c r="D70" s="39">
        <f t="shared" ref="D70:R70" si="18">IF(E12="","",E12/D12)</f>
        <v>1.4415919830067758</v>
      </c>
      <c r="E70" s="39">
        <f t="shared" si="18"/>
        <v>1.228268083762013</v>
      </c>
      <c r="F70" s="39">
        <f t="shared" si="18"/>
        <v>1.3329660758202782</v>
      </c>
      <c r="G70" s="39">
        <f t="shared" si="18"/>
        <v>1.1193439582705349</v>
      </c>
      <c r="H70" s="39">
        <f t="shared" si="18"/>
        <v>1.1276078031819916</v>
      </c>
      <c r="I70" s="39">
        <f t="shared" si="18"/>
        <v>1.1473318674819062</v>
      </c>
      <c r="J70" s="39">
        <f t="shared" si="18"/>
        <v>1.0470052717031115</v>
      </c>
      <c r="K70" s="39">
        <f t="shared" si="18"/>
        <v>1.0875422284477754</v>
      </c>
      <c r="L70" s="39">
        <f t="shared" si="18"/>
        <v>1.0447254301959992</v>
      </c>
      <c r="M70" s="39">
        <f t="shared" si="18"/>
        <v>1.0442560647102637</v>
      </c>
      <c r="N70" s="39">
        <f t="shared" si="18"/>
        <v>1.0389447901564686</v>
      </c>
      <c r="O70" s="39">
        <f t="shared" si="18"/>
        <v>1.0207176693067346</v>
      </c>
      <c r="P70" s="39">
        <f t="shared" si="18"/>
        <v>1.0268810289389068</v>
      </c>
      <c r="Q70" s="39">
        <f t="shared" si="18"/>
        <v>1.0247995991983967</v>
      </c>
      <c r="R70" s="39">
        <f t="shared" si="18"/>
        <v>1.1020344436415976</v>
      </c>
      <c r="S70" s="39">
        <f t="shared" ref="S70:BC70" si="19">IF(T12="","",T12/S12)</f>
        <v>1.0121108884410566</v>
      </c>
      <c r="T70" s="39">
        <f t="shared" si="19"/>
        <v>1.0093005803863713</v>
      </c>
      <c r="U70" s="39">
        <f t="shared" si="19"/>
        <v>1.0687450542484975</v>
      </c>
      <c r="V70" s="39">
        <f t="shared" si="19"/>
        <v>1.0140901095470576</v>
      </c>
      <c r="W70" s="39">
        <f t="shared" si="19"/>
        <v>1.02909632390494</v>
      </c>
      <c r="X70" s="39">
        <f t="shared" si="19"/>
        <v>1.0047782519702122</v>
      </c>
      <c r="Y70" s="39">
        <f t="shared" si="19"/>
        <v>1.0096703296703298</v>
      </c>
      <c r="Z70" s="39">
        <f t="shared" si="19"/>
        <v>1.0080539834566826</v>
      </c>
      <c r="AA70" s="39">
        <f t="shared" si="19"/>
        <v>1.0078816670265602</v>
      </c>
      <c r="AB70" s="39">
        <f t="shared" si="19"/>
        <v>1.0064274236743438</v>
      </c>
      <c r="AC70" s="39">
        <f t="shared" si="19"/>
        <v>1.0062799361362427</v>
      </c>
      <c r="AD70" s="39">
        <f t="shared" si="19"/>
        <v>1.0436333391810373</v>
      </c>
      <c r="AE70" s="39">
        <f t="shared" si="19"/>
        <v>1.0078138751954702</v>
      </c>
      <c r="AF70" s="39">
        <f t="shared" si="19"/>
        <v>1.0050177712732595</v>
      </c>
      <c r="AG70" s="39">
        <f t="shared" si="19"/>
        <v>1.0310923041289428</v>
      </c>
      <c r="AH70" s="39">
        <f t="shared" si="19"/>
        <v>1.0039043893270048</v>
      </c>
      <c r="AI70" s="39">
        <f t="shared" si="19"/>
        <v>1.0065972303487349</v>
      </c>
      <c r="AJ70" s="39">
        <f t="shared" si="19"/>
        <v>1.0027806385169928</v>
      </c>
      <c r="AK70" s="39">
        <f t="shared" si="19"/>
        <v>1.0024648248947314</v>
      </c>
      <c r="AL70" s="39">
        <f t="shared" si="19"/>
        <v>1.0023563159512345</v>
      </c>
      <c r="AM70" s="39">
        <f t="shared" si="19"/>
        <v>1.0025551921504496</v>
      </c>
      <c r="AN70" s="39">
        <f t="shared" si="19"/>
        <v>1.0020389438270976</v>
      </c>
      <c r="AO70" s="39">
        <f t="shared" si="19"/>
        <v>1.0019330552446841</v>
      </c>
      <c r="AP70" s="39">
        <f t="shared" si="19"/>
        <v>1.0019293257514217</v>
      </c>
      <c r="AQ70" s="39">
        <f t="shared" si="19"/>
        <v>1.0020269585486976</v>
      </c>
      <c r="AR70" s="39">
        <f t="shared" si="19"/>
        <v>1.0015171437240822</v>
      </c>
      <c r="AS70" s="39">
        <f t="shared" si="19"/>
        <v>1.0011108866895577</v>
      </c>
      <c r="AT70" s="39">
        <f t="shared" si="19"/>
        <v>1.0012105316251387</v>
      </c>
      <c r="AU70" s="39">
        <f t="shared" si="19"/>
        <v>1.0012090680100756</v>
      </c>
      <c r="AV70" s="39">
        <f t="shared" si="19"/>
        <v>1.0009057059474691</v>
      </c>
      <c r="AW70" s="39" t="str">
        <f t="shared" si="19"/>
        <v/>
      </c>
      <c r="AX70" s="39" t="str">
        <f t="shared" si="19"/>
        <v/>
      </c>
      <c r="AY70" s="39" t="str">
        <f t="shared" si="19"/>
        <v/>
      </c>
      <c r="AZ70" s="39" t="str">
        <f t="shared" si="19"/>
        <v/>
      </c>
      <c r="BA70" s="39" t="str">
        <f t="shared" si="19"/>
        <v/>
      </c>
      <c r="BB70" s="39" t="str">
        <f t="shared" si="19"/>
        <v/>
      </c>
      <c r="BC70" s="39" t="str">
        <f t="shared" si="19"/>
        <v/>
      </c>
      <c r="BD70" s="40"/>
      <c r="BE70" s="17"/>
      <c r="BF70" s="17"/>
      <c r="BG70" s="17"/>
      <c r="BH70" s="17"/>
      <c r="BI70" s="17"/>
      <c r="BJ70" s="17"/>
      <c r="BK70" s="17"/>
      <c r="BL70" s="17"/>
      <c r="BM70" s="17"/>
      <c r="BN70" s="17"/>
      <c r="BO70" s="17"/>
      <c r="BP70" s="17"/>
    </row>
    <row r="71" spans="2:68" x14ac:dyDescent="0.25">
      <c r="B71" s="45">
        <f t="shared" si="1"/>
        <v>42430</v>
      </c>
      <c r="C71" s="39">
        <f t="shared" si="5"/>
        <v>2.2344791974468601</v>
      </c>
      <c r="D71" s="39">
        <f t="shared" ref="D71:R71" si="20">IF(E13="","",E13/D13)</f>
        <v>1.4134398028673427</v>
      </c>
      <c r="E71" s="39">
        <f t="shared" si="20"/>
        <v>1.4353724972558961</v>
      </c>
      <c r="F71" s="39">
        <f t="shared" si="20"/>
        <v>1.1719240782270339</v>
      </c>
      <c r="G71" s="39">
        <f t="shared" si="20"/>
        <v>1.1631371603859961</v>
      </c>
      <c r="H71" s="39">
        <f t="shared" si="20"/>
        <v>1.1663732050935269</v>
      </c>
      <c r="I71" s="39">
        <f t="shared" si="20"/>
        <v>1.063005872228602</v>
      </c>
      <c r="J71" s="39">
        <f t="shared" si="20"/>
        <v>1.0973634076659082</v>
      </c>
      <c r="K71" s="39">
        <f t="shared" si="20"/>
        <v>1.0524379742941448</v>
      </c>
      <c r="L71" s="39">
        <f t="shared" si="20"/>
        <v>1.0517997688656879</v>
      </c>
      <c r="M71" s="39">
        <f t="shared" si="20"/>
        <v>1.0451676034250079</v>
      </c>
      <c r="N71" s="39">
        <f t="shared" si="20"/>
        <v>1.0334033678244694</v>
      </c>
      <c r="O71" s="39">
        <f t="shared" si="20"/>
        <v>1.0334075723830736</v>
      </c>
      <c r="P71" s="39">
        <f t="shared" si="20"/>
        <v>1.0295258620689656</v>
      </c>
      <c r="Q71" s="39">
        <f t="shared" si="20"/>
        <v>1.1079170794803708</v>
      </c>
      <c r="R71" s="39">
        <f t="shared" si="20"/>
        <v>1.0173523475483888</v>
      </c>
      <c r="S71" s="39">
        <f t="shared" ref="S71:BC71" si="21">IF(T13="","",T13/S13)</f>
        <v>1.0124948602968211</v>
      </c>
      <c r="T71" s="39">
        <f t="shared" si="21"/>
        <v>1.0708917701099376</v>
      </c>
      <c r="U71" s="39">
        <f t="shared" si="21"/>
        <v>1.0166088486512488</v>
      </c>
      <c r="V71" s="39">
        <f t="shared" si="21"/>
        <v>1.0304672861112771</v>
      </c>
      <c r="W71" s="39">
        <f t="shared" si="21"/>
        <v>1.0062784320082083</v>
      </c>
      <c r="X71" s="39">
        <f t="shared" si="21"/>
        <v>1.0105981015574601</v>
      </c>
      <c r="Y71" s="39">
        <f t="shared" si="21"/>
        <v>1.0095750501550247</v>
      </c>
      <c r="Z71" s="39">
        <f t="shared" si="21"/>
        <v>1.0106584771023395</v>
      </c>
      <c r="AA71" s="39">
        <f t="shared" si="21"/>
        <v>1.0077754937885424</v>
      </c>
      <c r="AB71" s="39">
        <f t="shared" si="21"/>
        <v>1.0071833983682157</v>
      </c>
      <c r="AC71" s="39">
        <f t="shared" si="21"/>
        <v>1.0446861954156164</v>
      </c>
      <c r="AD71" s="39">
        <f t="shared" si="21"/>
        <v>1.0090283863284275</v>
      </c>
      <c r="AE71" s="39">
        <f t="shared" si="21"/>
        <v>1.0056438308587305</v>
      </c>
      <c r="AF71" s="39">
        <f t="shared" si="21"/>
        <v>1.0313438154450965</v>
      </c>
      <c r="AG71" s="39">
        <f t="shared" si="21"/>
        <v>1.0043548650201644</v>
      </c>
      <c r="AH71" s="39">
        <f t="shared" si="21"/>
        <v>1.0068762724654514</v>
      </c>
      <c r="AI71" s="39">
        <f t="shared" si="21"/>
        <v>1.0029891536424973</v>
      </c>
      <c r="AJ71" s="39">
        <f t="shared" si="21"/>
        <v>1.0029802452316077</v>
      </c>
      <c r="AK71" s="39">
        <f t="shared" si="21"/>
        <v>1.0028015960607861</v>
      </c>
      <c r="AL71" s="39">
        <f t="shared" si="21"/>
        <v>1.0032170673890959</v>
      </c>
      <c r="AM71" s="39">
        <f t="shared" si="21"/>
        <v>1.0022784810126582</v>
      </c>
      <c r="AN71" s="39">
        <f t="shared" si="21"/>
        <v>1.0023574976846006</v>
      </c>
      <c r="AO71" s="39">
        <f t="shared" si="21"/>
        <v>1.0022679546409072</v>
      </c>
      <c r="AP71" s="39">
        <f t="shared" si="21"/>
        <v>1.0020952061682871</v>
      </c>
      <c r="AQ71" s="39">
        <f t="shared" si="21"/>
        <v>1.0016726603663126</v>
      </c>
      <c r="AR71" s="39">
        <f t="shared" si="21"/>
        <v>1.0012524004341654</v>
      </c>
      <c r="AS71" s="39">
        <f t="shared" si="21"/>
        <v>1.0012508338892596</v>
      </c>
      <c r="AT71" s="39">
        <f t="shared" si="21"/>
        <v>1.0010827017573083</v>
      </c>
      <c r="AU71" s="39">
        <f t="shared" si="21"/>
        <v>1.0009983361064891</v>
      </c>
      <c r="AV71" s="39" t="str">
        <f t="shared" si="21"/>
        <v/>
      </c>
      <c r="AW71" s="39" t="str">
        <f t="shared" si="21"/>
        <v/>
      </c>
      <c r="AX71" s="39" t="str">
        <f t="shared" si="21"/>
        <v/>
      </c>
      <c r="AY71" s="39" t="str">
        <f t="shared" si="21"/>
        <v/>
      </c>
      <c r="AZ71" s="39" t="str">
        <f t="shared" si="21"/>
        <v/>
      </c>
      <c r="BA71" s="39" t="str">
        <f t="shared" si="21"/>
        <v/>
      </c>
      <c r="BB71" s="39" t="str">
        <f t="shared" si="21"/>
        <v/>
      </c>
      <c r="BC71" s="39" t="str">
        <f t="shared" si="21"/>
        <v/>
      </c>
      <c r="BD71" s="40"/>
      <c r="BE71" s="17"/>
      <c r="BF71" s="17"/>
      <c r="BG71" s="17"/>
      <c r="BH71" s="17"/>
      <c r="BI71" s="17"/>
      <c r="BJ71" s="17"/>
      <c r="BK71" s="17"/>
      <c r="BL71" s="17"/>
      <c r="BM71" s="17"/>
      <c r="BN71" s="17"/>
      <c r="BO71" s="17"/>
      <c r="BP71" s="17"/>
    </row>
    <row r="72" spans="2:68" x14ac:dyDescent="0.25">
      <c r="B72" s="45">
        <f t="shared" ref="B72:B116" si="22">EDATE(B71,1)</f>
        <v>42461</v>
      </c>
      <c r="C72" s="39">
        <f t="shared" si="5"/>
        <v>2.2123519348884759</v>
      </c>
      <c r="D72" s="39">
        <f t="shared" ref="D72:R72" si="23">IF(E14="","",E14/D14)</f>
        <v>1.6365165897917087</v>
      </c>
      <c r="E72" s="39">
        <f t="shared" si="23"/>
        <v>1.2469815038702972</v>
      </c>
      <c r="F72" s="39">
        <f t="shared" si="23"/>
        <v>1.2035002666562316</v>
      </c>
      <c r="G72" s="39">
        <f t="shared" si="23"/>
        <v>1.1901475591067352</v>
      </c>
      <c r="H72" s="39">
        <f t="shared" si="23"/>
        <v>1.0802090251257088</v>
      </c>
      <c r="I72" s="39">
        <f t="shared" si="23"/>
        <v>1.108400763264171</v>
      </c>
      <c r="J72" s="39">
        <f t="shared" si="23"/>
        <v>1.0607027345108544</v>
      </c>
      <c r="K72" s="39">
        <f t="shared" si="23"/>
        <v>1.0556709468366394</v>
      </c>
      <c r="L72" s="39">
        <f t="shared" si="23"/>
        <v>1.0478171185675422</v>
      </c>
      <c r="M72" s="39">
        <f t="shared" si="23"/>
        <v>1.0374140440604451</v>
      </c>
      <c r="N72" s="39">
        <f t="shared" si="23"/>
        <v>1.0409718913768462</v>
      </c>
      <c r="O72" s="39">
        <f t="shared" si="23"/>
        <v>1.0344393592677346</v>
      </c>
      <c r="P72" s="39">
        <f t="shared" si="23"/>
        <v>1.1109374976685655</v>
      </c>
      <c r="Q72" s="39">
        <f t="shared" si="23"/>
        <v>1.0199097634833203</v>
      </c>
      <c r="R72" s="39">
        <f t="shared" si="23"/>
        <v>1.0158443968302451</v>
      </c>
      <c r="S72" s="39">
        <f t="shared" ref="S72:BC72" si="24">IF(T14="","",T14/S14)</f>
        <v>1.0727629028273644</v>
      </c>
      <c r="T72" s="39">
        <f t="shared" si="24"/>
        <v>1.0184814713919763</v>
      </c>
      <c r="U72" s="39">
        <f t="shared" si="24"/>
        <v>1.0315258993709848</v>
      </c>
      <c r="V72" s="39">
        <f t="shared" si="24"/>
        <v>1.0071232179508642</v>
      </c>
      <c r="W72" s="39">
        <f t="shared" si="24"/>
        <v>1.0116200902717756</v>
      </c>
      <c r="X72" s="39">
        <f t="shared" si="24"/>
        <v>1.0101575849629769</v>
      </c>
      <c r="Y72" s="39">
        <f t="shared" si="24"/>
        <v>1.0123108730382482</v>
      </c>
      <c r="Z72" s="39">
        <f t="shared" si="24"/>
        <v>1.0092833271444486</v>
      </c>
      <c r="AA72" s="39">
        <f t="shared" si="24"/>
        <v>1.008186166298749</v>
      </c>
      <c r="AB72" s="39">
        <f t="shared" si="24"/>
        <v>1.0453287691888535</v>
      </c>
      <c r="AC72" s="39">
        <f t="shared" si="24"/>
        <v>1.0096400289425365</v>
      </c>
      <c r="AD72" s="39">
        <f t="shared" si="24"/>
        <v>1.0064695839698086</v>
      </c>
      <c r="AE72" s="39">
        <f t="shared" si="24"/>
        <v>1.032213346894659</v>
      </c>
      <c r="AF72" s="39">
        <f t="shared" si="24"/>
        <v>1.0045721035244188</v>
      </c>
      <c r="AG72" s="39">
        <f t="shared" si="24"/>
        <v>1.0074251275120973</v>
      </c>
      <c r="AH72" s="39">
        <f t="shared" si="24"/>
        <v>1.0032622112502205</v>
      </c>
      <c r="AI72" s="39">
        <f t="shared" si="24"/>
        <v>1.0030758414623429</v>
      </c>
      <c r="AJ72" s="39">
        <f t="shared" si="24"/>
        <v>1.0028911862624847</v>
      </c>
      <c r="AK72" s="39">
        <f t="shared" si="24"/>
        <v>1.0032322879357036</v>
      </c>
      <c r="AL72" s="39">
        <f t="shared" si="24"/>
        <v>1.002612330198537</v>
      </c>
      <c r="AM72" s="39">
        <f t="shared" si="24"/>
        <v>1.0023449713392392</v>
      </c>
      <c r="AN72" s="39">
        <f t="shared" si="24"/>
        <v>1.0025127805216185</v>
      </c>
      <c r="AO72" s="39">
        <f t="shared" si="24"/>
        <v>1.002420051858254</v>
      </c>
      <c r="AP72" s="39">
        <f t="shared" si="24"/>
        <v>1.001983100534575</v>
      </c>
      <c r="AQ72" s="39">
        <f t="shared" si="24"/>
        <v>1.0014628689441529</v>
      </c>
      <c r="AR72" s="39">
        <f t="shared" si="24"/>
        <v>1.0015466575012888</v>
      </c>
      <c r="AS72" s="39">
        <f t="shared" si="24"/>
        <v>1.0012010981468771</v>
      </c>
      <c r="AT72" s="39">
        <f t="shared" si="24"/>
        <v>1.0010282776349615</v>
      </c>
      <c r="AU72" s="39" t="str">
        <f t="shared" si="24"/>
        <v/>
      </c>
      <c r="AV72" s="39" t="str">
        <f t="shared" si="24"/>
        <v/>
      </c>
      <c r="AW72" s="39" t="str">
        <f t="shared" si="24"/>
        <v/>
      </c>
      <c r="AX72" s="39" t="str">
        <f t="shared" si="24"/>
        <v/>
      </c>
      <c r="AY72" s="39" t="str">
        <f t="shared" si="24"/>
        <v/>
      </c>
      <c r="AZ72" s="39" t="str">
        <f t="shared" si="24"/>
        <v/>
      </c>
      <c r="BA72" s="39" t="str">
        <f t="shared" si="24"/>
        <v/>
      </c>
      <c r="BB72" s="39" t="str">
        <f t="shared" si="24"/>
        <v/>
      </c>
      <c r="BC72" s="39" t="str">
        <f t="shared" si="24"/>
        <v/>
      </c>
      <c r="BD72" s="40"/>
      <c r="BE72" s="17"/>
      <c r="BF72" s="17"/>
      <c r="BG72" s="17"/>
      <c r="BH72" s="17"/>
      <c r="BI72" s="17"/>
      <c r="BJ72" s="17"/>
      <c r="BK72" s="17"/>
      <c r="BL72" s="17"/>
      <c r="BM72" s="17"/>
      <c r="BN72" s="17"/>
      <c r="BO72" s="17"/>
      <c r="BP72" s="17"/>
    </row>
    <row r="73" spans="2:68" x14ac:dyDescent="0.25">
      <c r="B73" s="45">
        <f t="shared" si="22"/>
        <v>42491</v>
      </c>
      <c r="C73" s="39">
        <f t="shared" si="5"/>
        <v>2.6254556926985688</v>
      </c>
      <c r="D73" s="39">
        <f t="shared" ref="D73:R73" si="25">IF(E15="","",E15/D15)</f>
        <v>1.424262200167836</v>
      </c>
      <c r="E73" s="39">
        <f t="shared" si="25"/>
        <v>1.2805693849174415</v>
      </c>
      <c r="F73" s="39">
        <f t="shared" si="25"/>
        <v>1.2294491222798984</v>
      </c>
      <c r="G73" s="39">
        <f t="shared" si="25"/>
        <v>1.1040530125620807</v>
      </c>
      <c r="H73" s="39">
        <f t="shared" si="25"/>
        <v>1.1254745629382816</v>
      </c>
      <c r="I73" s="39">
        <f t="shared" si="25"/>
        <v>1.0713341082669334</v>
      </c>
      <c r="J73" s="39">
        <f t="shared" si="25"/>
        <v>1.0645999896505947</v>
      </c>
      <c r="K73" s="39">
        <f t="shared" si="25"/>
        <v>1.0553891848714267</v>
      </c>
      <c r="L73" s="39">
        <f t="shared" si="25"/>
        <v>1.0437827624739486</v>
      </c>
      <c r="M73" s="39">
        <f t="shared" si="25"/>
        <v>1.0469798657718121</v>
      </c>
      <c r="N73" s="39">
        <f t="shared" si="25"/>
        <v>1.0448717948717949</v>
      </c>
      <c r="O73" s="39">
        <f t="shared" si="25"/>
        <v>1.1170060103859927</v>
      </c>
      <c r="P73" s="39">
        <f t="shared" si="25"/>
        <v>1.0238386398507027</v>
      </c>
      <c r="Q73" s="39">
        <f t="shared" si="25"/>
        <v>1.0198583323708941</v>
      </c>
      <c r="R73" s="39">
        <f t="shared" si="25"/>
        <v>1.0763553022211327</v>
      </c>
      <c r="S73" s="39">
        <f t="shared" ref="S73:BC73" si="26">IF(T15="","",T15/S15)</f>
        <v>1.0203670826350975</v>
      </c>
      <c r="T73" s="39">
        <f t="shared" si="26"/>
        <v>1.033018620228932</v>
      </c>
      <c r="U73" s="39">
        <f t="shared" si="26"/>
        <v>1.0085306597460273</v>
      </c>
      <c r="V73" s="39">
        <f t="shared" si="26"/>
        <v>1.0123501966883177</v>
      </c>
      <c r="W73" s="39">
        <f t="shared" si="26"/>
        <v>1.0111151274173142</v>
      </c>
      <c r="X73" s="39">
        <f t="shared" si="26"/>
        <v>1.0121547948878362</v>
      </c>
      <c r="Y73" s="39">
        <f t="shared" si="26"/>
        <v>1.0111258278145696</v>
      </c>
      <c r="Z73" s="39">
        <f t="shared" si="26"/>
        <v>1.0099554624050302</v>
      </c>
      <c r="AA73" s="39">
        <f t="shared" si="26"/>
        <v>1.046617865958281</v>
      </c>
      <c r="AB73" s="39">
        <f t="shared" si="26"/>
        <v>1.0102636656715753</v>
      </c>
      <c r="AC73" s="39">
        <f t="shared" si="26"/>
        <v>1.0071404284257055</v>
      </c>
      <c r="AD73" s="39">
        <f t="shared" si="26"/>
        <v>1.0325548649289371</v>
      </c>
      <c r="AE73" s="39">
        <f t="shared" si="26"/>
        <v>1.0052717034945533</v>
      </c>
      <c r="AF73" s="39">
        <f t="shared" si="26"/>
        <v>1.0075533318649015</v>
      </c>
      <c r="AG73" s="39">
        <f t="shared" si="26"/>
        <v>1.0035800516193489</v>
      </c>
      <c r="AH73" s="39">
        <f t="shared" si="26"/>
        <v>1.0034013605442176</v>
      </c>
      <c r="AI73" s="39">
        <f t="shared" si="26"/>
        <v>1.0030591153369162</v>
      </c>
      <c r="AJ73" s="39">
        <f t="shared" si="26"/>
        <v>1.0034619188921861</v>
      </c>
      <c r="AK73" s="39">
        <f t="shared" si="26"/>
        <v>1.00279283719402</v>
      </c>
      <c r="AL73" s="39">
        <f t="shared" si="26"/>
        <v>1.0031127129750983</v>
      </c>
      <c r="AM73" s="39">
        <f t="shared" si="26"/>
        <v>1.0026947574718275</v>
      </c>
      <c r="AN73" s="39">
        <f t="shared" si="26"/>
        <v>1.0028503949833047</v>
      </c>
      <c r="AO73" s="39">
        <f t="shared" si="26"/>
        <v>1.0021926262790319</v>
      </c>
      <c r="AP73" s="39">
        <f t="shared" si="26"/>
        <v>1.0017826756340653</v>
      </c>
      <c r="AQ73" s="39">
        <f t="shared" si="26"/>
        <v>1.001617730324355</v>
      </c>
      <c r="AR73" s="39">
        <f t="shared" si="26"/>
        <v>1.0014536057498182</v>
      </c>
      <c r="AS73" s="39">
        <f t="shared" si="26"/>
        <v>1.0010483025562456</v>
      </c>
      <c r="AT73" s="39" t="str">
        <f t="shared" si="26"/>
        <v/>
      </c>
      <c r="AU73" s="39" t="str">
        <f t="shared" si="26"/>
        <v/>
      </c>
      <c r="AV73" s="39" t="str">
        <f t="shared" si="26"/>
        <v/>
      </c>
      <c r="AW73" s="39" t="str">
        <f t="shared" si="26"/>
        <v/>
      </c>
      <c r="AX73" s="39" t="str">
        <f t="shared" si="26"/>
        <v/>
      </c>
      <c r="AY73" s="39" t="str">
        <f t="shared" si="26"/>
        <v/>
      </c>
      <c r="AZ73" s="39" t="str">
        <f t="shared" si="26"/>
        <v/>
      </c>
      <c r="BA73" s="39" t="str">
        <f t="shared" si="26"/>
        <v/>
      </c>
      <c r="BB73" s="39" t="str">
        <f t="shared" si="26"/>
        <v/>
      </c>
      <c r="BC73" s="39" t="str">
        <f t="shared" si="26"/>
        <v/>
      </c>
      <c r="BD73" s="40"/>
      <c r="BE73" s="17"/>
      <c r="BF73" s="17"/>
      <c r="BG73" s="17"/>
      <c r="BH73" s="17"/>
      <c r="BI73" s="17"/>
      <c r="BJ73" s="17"/>
      <c r="BK73" s="17"/>
      <c r="BL73" s="17"/>
      <c r="BM73" s="17"/>
      <c r="BN73" s="17"/>
      <c r="BO73" s="17"/>
      <c r="BP73" s="17"/>
    </row>
    <row r="74" spans="2:68" x14ac:dyDescent="0.25">
      <c r="B74" s="45">
        <f t="shared" si="22"/>
        <v>42522</v>
      </c>
      <c r="C74" s="39">
        <f t="shared" si="5"/>
        <v>2.2674137907617489</v>
      </c>
      <c r="D74" s="39">
        <f t="shared" ref="D74:R74" si="27">IF(E16="","",E16/D16)</f>
        <v>1.4555388164385088</v>
      </c>
      <c r="E74" s="39">
        <f t="shared" si="27"/>
        <v>1.2966823271377057</v>
      </c>
      <c r="F74" s="39">
        <f t="shared" si="27"/>
        <v>1.139078967963276</v>
      </c>
      <c r="G74" s="39">
        <f t="shared" si="27"/>
        <v>1.1526632502037766</v>
      </c>
      <c r="H74" s="39">
        <f t="shared" si="27"/>
        <v>1.0923398510567417</v>
      </c>
      <c r="I74" s="39">
        <f t="shared" si="27"/>
        <v>1.0793046275456646</v>
      </c>
      <c r="J74" s="39">
        <f t="shared" si="27"/>
        <v>1.0656810129914704</v>
      </c>
      <c r="K74" s="39">
        <f t="shared" si="27"/>
        <v>1.0543039202890867</v>
      </c>
      <c r="L74" s="39">
        <f t="shared" si="27"/>
        <v>1.0542262835156908</v>
      </c>
      <c r="M74" s="39">
        <f t="shared" si="27"/>
        <v>1.0545164233576643</v>
      </c>
      <c r="N74" s="39">
        <f t="shared" si="27"/>
        <v>1.1328170813514802</v>
      </c>
      <c r="O74" s="39">
        <f t="shared" si="27"/>
        <v>1.0325227869340852</v>
      </c>
      <c r="P74" s="39">
        <f t="shared" si="27"/>
        <v>1.0233803790850724</v>
      </c>
      <c r="Q74" s="39">
        <f t="shared" si="27"/>
        <v>1.0788198509467286</v>
      </c>
      <c r="R74" s="39">
        <f t="shared" si="27"/>
        <v>1.0230373265994621</v>
      </c>
      <c r="S74" s="39">
        <f t="shared" ref="S74:BC74" si="28">IF(T16="","",T16/S16)</f>
        <v>1.03523970244081</v>
      </c>
      <c r="T74" s="39">
        <f t="shared" si="28"/>
        <v>1.0102353828396526</v>
      </c>
      <c r="U74" s="39">
        <f t="shared" si="28"/>
        <v>1.0142958621914402</v>
      </c>
      <c r="V74" s="39">
        <f t="shared" si="28"/>
        <v>1.0128687735270945</v>
      </c>
      <c r="W74" s="39">
        <f t="shared" si="28"/>
        <v>1.0140017286084702</v>
      </c>
      <c r="X74" s="39">
        <f t="shared" si="28"/>
        <v>1.0118479372655984</v>
      </c>
      <c r="Y74" s="39">
        <f t="shared" si="28"/>
        <v>1.0116249684104119</v>
      </c>
      <c r="Z74" s="39">
        <f t="shared" si="28"/>
        <v>1.0496452303404802</v>
      </c>
      <c r="AA74" s="39">
        <f t="shared" si="28"/>
        <v>1.0122449489279037</v>
      </c>
      <c r="AB74" s="39">
        <f t="shared" si="28"/>
        <v>1.0077393075356416</v>
      </c>
      <c r="AC74" s="39">
        <f t="shared" si="28"/>
        <v>1.0332488895845959</v>
      </c>
      <c r="AD74" s="39">
        <f t="shared" si="28"/>
        <v>1.0056294590862711</v>
      </c>
      <c r="AE74" s="39">
        <f t="shared" si="28"/>
        <v>1.008028808181161</v>
      </c>
      <c r="AF74" s="39">
        <f t="shared" si="28"/>
        <v>1.0039015845210606</v>
      </c>
      <c r="AG74" s="39">
        <f t="shared" si="28"/>
        <v>1.0037277918781726</v>
      </c>
      <c r="AH74" s="39">
        <f t="shared" si="28"/>
        <v>1.0034768866060846</v>
      </c>
      <c r="AI74" s="39">
        <f t="shared" si="28"/>
        <v>1.0038585715410662</v>
      </c>
      <c r="AJ74" s="39">
        <f t="shared" si="28"/>
        <v>1.0032946344524631</v>
      </c>
      <c r="AK74" s="39">
        <f t="shared" si="28"/>
        <v>1.0033620015637217</v>
      </c>
      <c r="AL74" s="39">
        <f t="shared" si="28"/>
        <v>1.0032728122808385</v>
      </c>
      <c r="AM74" s="39">
        <f t="shared" si="28"/>
        <v>1.0031067961165048</v>
      </c>
      <c r="AN74" s="39">
        <f t="shared" si="28"/>
        <v>1.0020905923344947</v>
      </c>
      <c r="AO74" s="39">
        <f t="shared" si="28"/>
        <v>1.001777159635296</v>
      </c>
      <c r="AP74" s="39">
        <f t="shared" si="28"/>
        <v>1.0017740069417662</v>
      </c>
      <c r="AQ74" s="39">
        <f t="shared" si="28"/>
        <v>1.0013089005235603</v>
      </c>
      <c r="AR74" s="39">
        <f t="shared" si="28"/>
        <v>1.0013071895424837</v>
      </c>
      <c r="AS74" s="39" t="str">
        <f t="shared" si="28"/>
        <v/>
      </c>
      <c r="AT74" s="39" t="str">
        <f t="shared" si="28"/>
        <v/>
      </c>
      <c r="AU74" s="39" t="str">
        <f t="shared" si="28"/>
        <v/>
      </c>
      <c r="AV74" s="39" t="str">
        <f t="shared" si="28"/>
        <v/>
      </c>
      <c r="AW74" s="39" t="str">
        <f t="shared" si="28"/>
        <v/>
      </c>
      <c r="AX74" s="39" t="str">
        <f t="shared" si="28"/>
        <v/>
      </c>
      <c r="AY74" s="39" t="str">
        <f t="shared" si="28"/>
        <v/>
      </c>
      <c r="AZ74" s="39" t="str">
        <f t="shared" si="28"/>
        <v/>
      </c>
      <c r="BA74" s="39" t="str">
        <f t="shared" si="28"/>
        <v/>
      </c>
      <c r="BB74" s="39" t="str">
        <f t="shared" si="28"/>
        <v/>
      </c>
      <c r="BC74" s="39" t="str">
        <f t="shared" si="28"/>
        <v/>
      </c>
      <c r="BD74" s="40"/>
      <c r="BE74" s="17"/>
      <c r="BF74" s="17"/>
      <c r="BG74" s="17"/>
      <c r="BH74" s="17"/>
      <c r="BI74" s="17"/>
      <c r="BJ74" s="17"/>
      <c r="BK74" s="17"/>
      <c r="BL74" s="17"/>
      <c r="BM74" s="17"/>
      <c r="BN74" s="17"/>
      <c r="BO74" s="17"/>
      <c r="BP74" s="17"/>
    </row>
    <row r="75" spans="2:68" x14ac:dyDescent="0.25">
      <c r="B75" s="45">
        <f t="shared" si="22"/>
        <v>42552</v>
      </c>
      <c r="C75" s="39">
        <f t="shared" si="5"/>
        <v>2.2843217820612365</v>
      </c>
      <c r="D75" s="39">
        <f t="shared" ref="D75:R75" si="29">IF(E17="","",E17/D17)</f>
        <v>1.4531998263921619</v>
      </c>
      <c r="E75" s="39">
        <f t="shared" si="29"/>
        <v>1.2062712286173838</v>
      </c>
      <c r="F75" s="39">
        <f t="shared" si="29"/>
        <v>1.1931925601433837</v>
      </c>
      <c r="G75" s="39">
        <f t="shared" si="29"/>
        <v>1.1189138860385444</v>
      </c>
      <c r="H75" s="39">
        <f t="shared" si="29"/>
        <v>1.0990644255507869</v>
      </c>
      <c r="I75" s="39">
        <f t="shared" si="29"/>
        <v>1.0798046789217746</v>
      </c>
      <c r="J75" s="39">
        <f t="shared" si="29"/>
        <v>1.0677100599601248</v>
      </c>
      <c r="K75" s="39">
        <f t="shared" si="29"/>
        <v>1.0632565867552812</v>
      </c>
      <c r="L75" s="39">
        <f t="shared" si="29"/>
        <v>1.0615023998214086</v>
      </c>
      <c r="M75" s="39">
        <f t="shared" si="29"/>
        <v>1.1436429907467107</v>
      </c>
      <c r="N75" s="39">
        <f t="shared" si="29"/>
        <v>1.0482069446524538</v>
      </c>
      <c r="O75" s="39">
        <f t="shared" si="29"/>
        <v>1.0300172041323359</v>
      </c>
      <c r="P75" s="39">
        <f t="shared" si="29"/>
        <v>1.0824462038885299</v>
      </c>
      <c r="Q75" s="39">
        <f t="shared" si="29"/>
        <v>1.0259029611252881</v>
      </c>
      <c r="R75" s="39">
        <f t="shared" si="29"/>
        <v>1.0381553059333108</v>
      </c>
      <c r="S75" s="39">
        <f t="shared" ref="S75:BC75" si="30">IF(T17="","",T17/S17)</f>
        <v>1.0124559364198511</v>
      </c>
      <c r="T75" s="39">
        <f t="shared" si="30"/>
        <v>1.0163038980385666</v>
      </c>
      <c r="U75" s="39">
        <f t="shared" si="30"/>
        <v>1.0143322475570034</v>
      </c>
      <c r="V75" s="39">
        <f t="shared" si="30"/>
        <v>1.0162973667308928</v>
      </c>
      <c r="W75" s="39">
        <f t="shared" si="30"/>
        <v>1.01342918081997</v>
      </c>
      <c r="X75" s="39">
        <f t="shared" si="30"/>
        <v>1.0133291760854315</v>
      </c>
      <c r="Y75" s="39">
        <f t="shared" si="30"/>
        <v>1.0517424874677825</v>
      </c>
      <c r="Z75" s="39">
        <f t="shared" si="30"/>
        <v>1.0150958489552173</v>
      </c>
      <c r="AA75" s="39">
        <f t="shared" si="30"/>
        <v>1.0092869982025165</v>
      </c>
      <c r="AB75" s="39">
        <f t="shared" si="30"/>
        <v>1.0336797660813306</v>
      </c>
      <c r="AC75" s="39">
        <f t="shared" si="30"/>
        <v>1.0062381083552328</v>
      </c>
      <c r="AD75" s="39">
        <f t="shared" si="30"/>
        <v>1.0082578330252634</v>
      </c>
      <c r="AE75" s="39">
        <f t="shared" si="30"/>
        <v>1.0044528797722461</v>
      </c>
      <c r="AF75" s="39">
        <f t="shared" si="30"/>
        <v>1.004360465116279</v>
      </c>
      <c r="AG75" s="39">
        <f t="shared" si="30"/>
        <v>1.0036903039073806</v>
      </c>
      <c r="AH75" s="39">
        <f t="shared" si="30"/>
        <v>1.0043255713358805</v>
      </c>
      <c r="AI75" s="39">
        <f t="shared" si="30"/>
        <v>1.0035173354389491</v>
      </c>
      <c r="AJ75" s="39">
        <f t="shared" si="30"/>
        <v>1.0035050071530758</v>
      </c>
      <c r="AK75" s="39">
        <f t="shared" si="30"/>
        <v>1.0037778886592059</v>
      </c>
      <c r="AL75" s="39">
        <f t="shared" si="30"/>
        <v>1.0036216446527482</v>
      </c>
      <c r="AM75" s="39">
        <f t="shared" si="30"/>
        <v>1.0024764735017335</v>
      </c>
      <c r="AN75" s="39">
        <f t="shared" si="30"/>
        <v>1.0019057029926595</v>
      </c>
      <c r="AO75" s="39">
        <f t="shared" si="30"/>
        <v>1.0018316308559352</v>
      </c>
      <c r="AP75" s="39">
        <f t="shared" si="30"/>
        <v>1.0014766894029956</v>
      </c>
      <c r="AQ75" s="39">
        <f t="shared" si="30"/>
        <v>1.0014042971492767</v>
      </c>
      <c r="AR75" s="39" t="str">
        <f t="shared" si="30"/>
        <v/>
      </c>
      <c r="AS75" s="39" t="str">
        <f t="shared" si="30"/>
        <v/>
      </c>
      <c r="AT75" s="39" t="str">
        <f t="shared" si="30"/>
        <v/>
      </c>
      <c r="AU75" s="39" t="str">
        <f t="shared" si="30"/>
        <v/>
      </c>
      <c r="AV75" s="39" t="str">
        <f t="shared" si="30"/>
        <v/>
      </c>
      <c r="AW75" s="39" t="str">
        <f t="shared" si="30"/>
        <v/>
      </c>
      <c r="AX75" s="39" t="str">
        <f t="shared" si="30"/>
        <v/>
      </c>
      <c r="AY75" s="39" t="str">
        <f t="shared" si="30"/>
        <v/>
      </c>
      <c r="AZ75" s="39" t="str">
        <f t="shared" si="30"/>
        <v/>
      </c>
      <c r="BA75" s="39" t="str">
        <f t="shared" si="30"/>
        <v/>
      </c>
      <c r="BB75" s="39" t="str">
        <f t="shared" si="30"/>
        <v/>
      </c>
      <c r="BC75" s="39" t="str">
        <f t="shared" si="30"/>
        <v/>
      </c>
      <c r="BD75" s="40"/>
      <c r="BE75" s="17"/>
      <c r="BF75" s="17"/>
      <c r="BG75" s="17"/>
      <c r="BH75" s="17"/>
      <c r="BI75" s="17"/>
      <c r="BJ75" s="17"/>
      <c r="BK75" s="17"/>
      <c r="BL75" s="17"/>
      <c r="BM75" s="17"/>
      <c r="BN75" s="17"/>
      <c r="BO75" s="17"/>
      <c r="BP75" s="17"/>
    </row>
    <row r="76" spans="2:68" x14ac:dyDescent="0.25">
      <c r="B76" s="45">
        <f t="shared" si="22"/>
        <v>42583</v>
      </c>
      <c r="C76" s="39">
        <f t="shared" si="5"/>
        <v>2.2177910794705937</v>
      </c>
      <c r="D76" s="39">
        <f t="shared" ref="D76:R76" si="31">IF(E18="","",E18/D18)</f>
        <v>1.367498531537847</v>
      </c>
      <c r="E76" s="39">
        <f t="shared" si="31"/>
        <v>1.2659263925666451</v>
      </c>
      <c r="F76" s="39">
        <f t="shared" si="31"/>
        <v>1.1607249049631536</v>
      </c>
      <c r="G76" s="39">
        <f t="shared" si="31"/>
        <v>1.1277387213358354</v>
      </c>
      <c r="H76" s="39">
        <f t="shared" si="31"/>
        <v>1.0997473014809394</v>
      </c>
      <c r="I76" s="39">
        <f t="shared" si="31"/>
        <v>1.0848129421187738</v>
      </c>
      <c r="J76" s="39">
        <f t="shared" si="31"/>
        <v>1.0747851772287862</v>
      </c>
      <c r="K76" s="39">
        <f t="shared" si="31"/>
        <v>1.069206745783885</v>
      </c>
      <c r="L76" s="39">
        <f t="shared" si="31"/>
        <v>1.1473074234128631</v>
      </c>
      <c r="M76" s="39">
        <f t="shared" si="31"/>
        <v>1.0552746461055169</v>
      </c>
      <c r="N76" s="39">
        <f t="shared" si="31"/>
        <v>1.0437904687920931</v>
      </c>
      <c r="O76" s="39">
        <f t="shared" si="31"/>
        <v>1.0877574910364562</v>
      </c>
      <c r="P76" s="39">
        <f t="shared" si="31"/>
        <v>1.0294374841570013</v>
      </c>
      <c r="Q76" s="39">
        <f t="shared" si="31"/>
        <v>1.0414082532399191</v>
      </c>
      <c r="R76" s="39">
        <f t="shared" si="31"/>
        <v>1.0147688571528408</v>
      </c>
      <c r="S76" s="39">
        <f t="shared" ref="S76:BC76" si="32">IF(T18="","",T18/S18)</f>
        <v>1.0183445586671394</v>
      </c>
      <c r="T76" s="39">
        <f t="shared" si="32"/>
        <v>1.0160125315464277</v>
      </c>
      <c r="U76" s="39">
        <f t="shared" si="32"/>
        <v>1.0179014989293362</v>
      </c>
      <c r="V76" s="39">
        <f t="shared" si="32"/>
        <v>1.0150622685964321</v>
      </c>
      <c r="W76" s="39">
        <f t="shared" si="32"/>
        <v>1.0144242725690127</v>
      </c>
      <c r="X76" s="39">
        <f t="shared" si="32"/>
        <v>1.0525533176590847</v>
      </c>
      <c r="Y76" s="39">
        <f t="shared" si="32"/>
        <v>1.0173531574000556</v>
      </c>
      <c r="Z76" s="39">
        <f t="shared" si="32"/>
        <v>1.0122957321910202</v>
      </c>
      <c r="AA76" s="39">
        <f t="shared" si="32"/>
        <v>1.0348393718533677</v>
      </c>
      <c r="AB76" s="39">
        <f t="shared" si="32"/>
        <v>1.0069429457535104</v>
      </c>
      <c r="AC76" s="39">
        <f t="shared" si="32"/>
        <v>1.0088926594245473</v>
      </c>
      <c r="AD76" s="39">
        <f t="shared" si="32"/>
        <v>1.005229160258382</v>
      </c>
      <c r="AE76" s="39">
        <f t="shared" si="32"/>
        <v>1.0047429620563035</v>
      </c>
      <c r="AF76" s="39">
        <f t="shared" si="32"/>
        <v>1.0043398812243034</v>
      </c>
      <c r="AG76" s="39">
        <f t="shared" si="32"/>
        <v>1.004851792889091</v>
      </c>
      <c r="AH76" s="39">
        <f t="shared" si="32"/>
        <v>1.0039984911354205</v>
      </c>
      <c r="AI76" s="39">
        <f t="shared" si="32"/>
        <v>1.0040577096483319</v>
      </c>
      <c r="AJ76" s="39">
        <f t="shared" si="32"/>
        <v>1.0041161502769047</v>
      </c>
      <c r="AK76" s="39">
        <f t="shared" si="32"/>
        <v>1.0038011477975703</v>
      </c>
      <c r="AL76" s="39">
        <f t="shared" si="32"/>
        <v>1.0032670032670032</v>
      </c>
      <c r="AM76" s="39">
        <f t="shared" si="32"/>
        <v>1.0023682652457075</v>
      </c>
      <c r="AN76" s="39">
        <f t="shared" si="32"/>
        <v>1.0019935026580036</v>
      </c>
      <c r="AO76" s="39">
        <f t="shared" si="32"/>
        <v>1.0016211038243312</v>
      </c>
      <c r="AP76" s="39">
        <f t="shared" si="32"/>
        <v>1.0015449128227765</v>
      </c>
      <c r="AQ76" s="39" t="str">
        <f t="shared" si="32"/>
        <v/>
      </c>
      <c r="AR76" s="39" t="str">
        <f t="shared" si="32"/>
        <v/>
      </c>
      <c r="AS76" s="39" t="str">
        <f t="shared" si="32"/>
        <v/>
      </c>
      <c r="AT76" s="39" t="str">
        <f t="shared" si="32"/>
        <v/>
      </c>
      <c r="AU76" s="39" t="str">
        <f t="shared" si="32"/>
        <v/>
      </c>
      <c r="AV76" s="39" t="str">
        <f t="shared" si="32"/>
        <v/>
      </c>
      <c r="AW76" s="39" t="str">
        <f t="shared" si="32"/>
        <v/>
      </c>
      <c r="AX76" s="39" t="str">
        <f t="shared" si="32"/>
        <v/>
      </c>
      <c r="AY76" s="39" t="str">
        <f t="shared" si="32"/>
        <v/>
      </c>
      <c r="AZ76" s="39" t="str">
        <f t="shared" si="32"/>
        <v/>
      </c>
      <c r="BA76" s="39" t="str">
        <f t="shared" si="32"/>
        <v/>
      </c>
      <c r="BB76" s="39" t="str">
        <f t="shared" si="32"/>
        <v/>
      </c>
      <c r="BC76" s="39" t="str">
        <f t="shared" si="32"/>
        <v/>
      </c>
      <c r="BD76" s="40"/>
      <c r="BE76" s="17"/>
      <c r="BF76" s="17"/>
      <c r="BG76" s="17"/>
      <c r="BH76" s="17"/>
      <c r="BI76" s="17"/>
      <c r="BJ76" s="17"/>
      <c r="BK76" s="17"/>
      <c r="BL76" s="17"/>
      <c r="BM76" s="17"/>
      <c r="BN76" s="17"/>
      <c r="BO76" s="17"/>
      <c r="BP76" s="17"/>
    </row>
    <row r="77" spans="2:68" x14ac:dyDescent="0.25">
      <c r="B77" s="45">
        <f t="shared" si="22"/>
        <v>42614</v>
      </c>
      <c r="C77" s="39">
        <f t="shared" si="5"/>
        <v>2.1552300373868114</v>
      </c>
      <c r="D77" s="39">
        <f t="shared" ref="D77:R77" si="33">IF(E19="","",E19/D19)</f>
        <v>1.4296625009735417</v>
      </c>
      <c r="E77" s="39">
        <f t="shared" si="33"/>
        <v>1.225148410940015</v>
      </c>
      <c r="F77" s="39">
        <f t="shared" si="33"/>
        <v>1.1700055031960128</v>
      </c>
      <c r="G77" s="39">
        <f t="shared" si="33"/>
        <v>1.1246040553797696</v>
      </c>
      <c r="H77" s="39">
        <f t="shared" si="33"/>
        <v>1.1028848973087328</v>
      </c>
      <c r="I77" s="39">
        <f t="shared" si="33"/>
        <v>1.0867425407566902</v>
      </c>
      <c r="J77" s="39">
        <f t="shared" si="33"/>
        <v>1.0765638267761108</v>
      </c>
      <c r="K77" s="39">
        <f t="shared" si="33"/>
        <v>1.1530311828224329</v>
      </c>
      <c r="L77" s="39">
        <f t="shared" si="33"/>
        <v>1.0525299386830866</v>
      </c>
      <c r="M77" s="39">
        <f t="shared" si="33"/>
        <v>1.0458289651431565</v>
      </c>
      <c r="N77" s="39">
        <f t="shared" si="33"/>
        <v>1.096770659436842</v>
      </c>
      <c r="O77" s="39">
        <f t="shared" si="33"/>
        <v>1.0336442121787062</v>
      </c>
      <c r="P77" s="39">
        <f t="shared" si="33"/>
        <v>1.0436120680512926</v>
      </c>
      <c r="Q77" s="39">
        <f t="shared" si="33"/>
        <v>1.0170632802041477</v>
      </c>
      <c r="R77" s="39">
        <f t="shared" si="33"/>
        <v>1.0205038078500293</v>
      </c>
      <c r="S77" s="39">
        <f t="shared" ref="S77:BC77" si="34">IF(T19="","",T19/S19)</f>
        <v>1.0169345579793341</v>
      </c>
      <c r="T77" s="39">
        <f t="shared" si="34"/>
        <v>1.0190986922570326</v>
      </c>
      <c r="U77" s="39">
        <f t="shared" si="34"/>
        <v>1.0158788774002954</v>
      </c>
      <c r="V77" s="39">
        <f t="shared" si="34"/>
        <v>1.0153580516175935</v>
      </c>
      <c r="W77" s="39">
        <f t="shared" si="34"/>
        <v>1.0526056782608604</v>
      </c>
      <c r="X77" s="39">
        <f t="shared" si="34"/>
        <v>1.0171332345120121</v>
      </c>
      <c r="Y77" s="39">
        <f t="shared" si="34"/>
        <v>1.0125130344108446</v>
      </c>
      <c r="Z77" s="39">
        <f t="shared" si="34"/>
        <v>1.0363455029466075</v>
      </c>
      <c r="AA77" s="39">
        <f t="shared" si="34"/>
        <v>1.0078880033212463</v>
      </c>
      <c r="AB77" s="39">
        <f t="shared" si="34"/>
        <v>1.009797613951358</v>
      </c>
      <c r="AC77" s="39">
        <f t="shared" si="34"/>
        <v>1.0054562242927894</v>
      </c>
      <c r="AD77" s="39">
        <f t="shared" si="34"/>
        <v>1.0053431290699617</v>
      </c>
      <c r="AE77" s="39">
        <f t="shared" si="34"/>
        <v>1.004567347616675</v>
      </c>
      <c r="AF77" s="39">
        <f t="shared" si="34"/>
        <v>1.0052079027858147</v>
      </c>
      <c r="AG77" s="39">
        <f t="shared" si="34"/>
        <v>1.004358552631579</v>
      </c>
      <c r="AH77" s="39">
        <f t="shared" si="34"/>
        <v>1.0040939981986408</v>
      </c>
      <c r="AI77" s="39">
        <f t="shared" si="34"/>
        <v>1.0038326673733997</v>
      </c>
      <c r="AJ77" s="39">
        <f t="shared" si="34"/>
        <v>1.0038180341186027</v>
      </c>
      <c r="AK77" s="39">
        <f t="shared" si="34"/>
        <v>1.0032370316419843</v>
      </c>
      <c r="AL77" s="39">
        <f t="shared" si="34"/>
        <v>1.0027425990158909</v>
      </c>
      <c r="AM77" s="39">
        <f t="shared" si="34"/>
        <v>1.0024133215348725</v>
      </c>
      <c r="AN77" s="39">
        <f t="shared" si="34"/>
        <v>1.0016050076237861</v>
      </c>
      <c r="AO77" s="39">
        <f t="shared" si="34"/>
        <v>1.0017626792724943</v>
      </c>
      <c r="AP77" s="39" t="str">
        <f t="shared" si="34"/>
        <v/>
      </c>
      <c r="AQ77" s="39" t="str">
        <f t="shared" si="34"/>
        <v/>
      </c>
      <c r="AR77" s="39" t="str">
        <f t="shared" si="34"/>
        <v/>
      </c>
      <c r="AS77" s="39" t="str">
        <f t="shared" si="34"/>
        <v/>
      </c>
      <c r="AT77" s="39" t="str">
        <f t="shared" si="34"/>
        <v/>
      </c>
      <c r="AU77" s="39" t="str">
        <f t="shared" si="34"/>
        <v/>
      </c>
      <c r="AV77" s="39" t="str">
        <f t="shared" si="34"/>
        <v/>
      </c>
      <c r="AW77" s="39" t="str">
        <f t="shared" si="34"/>
        <v/>
      </c>
      <c r="AX77" s="39" t="str">
        <f t="shared" si="34"/>
        <v/>
      </c>
      <c r="AY77" s="39" t="str">
        <f t="shared" si="34"/>
        <v/>
      </c>
      <c r="AZ77" s="39" t="str">
        <f t="shared" si="34"/>
        <v/>
      </c>
      <c r="BA77" s="39" t="str">
        <f t="shared" si="34"/>
        <v/>
      </c>
      <c r="BB77" s="39" t="str">
        <f t="shared" si="34"/>
        <v/>
      </c>
      <c r="BC77" s="39" t="str">
        <f t="shared" si="34"/>
        <v/>
      </c>
      <c r="BD77" s="40"/>
      <c r="BE77" s="17"/>
      <c r="BF77" s="17"/>
      <c r="BG77" s="17"/>
      <c r="BH77" s="17"/>
      <c r="BI77" s="17"/>
      <c r="BJ77" s="17"/>
      <c r="BK77" s="17"/>
      <c r="BL77" s="17"/>
      <c r="BM77" s="17"/>
      <c r="BN77" s="17"/>
      <c r="BO77" s="17"/>
      <c r="BP77" s="17"/>
    </row>
    <row r="78" spans="2:68" x14ac:dyDescent="0.25">
      <c r="B78" s="45">
        <f t="shared" si="22"/>
        <v>42644</v>
      </c>
      <c r="C78" s="39">
        <f t="shared" si="5"/>
        <v>2.1939013538295269</v>
      </c>
      <c r="D78" s="39">
        <f t="shared" ref="D78:R78" si="35">IF(E20="","",E20/D20)</f>
        <v>1.3781154334518393</v>
      </c>
      <c r="E78" s="39">
        <f t="shared" si="35"/>
        <v>1.2462178900692025</v>
      </c>
      <c r="F78" s="39">
        <f t="shared" si="35"/>
        <v>1.1641060950994928</v>
      </c>
      <c r="G78" s="39">
        <f t="shared" si="35"/>
        <v>1.1351348222699247</v>
      </c>
      <c r="H78" s="39">
        <f t="shared" si="35"/>
        <v>1.1047574771424145</v>
      </c>
      <c r="I78" s="39">
        <f t="shared" si="35"/>
        <v>1.0904755225136766</v>
      </c>
      <c r="J78" s="39">
        <f t="shared" si="35"/>
        <v>1.1627835792546666</v>
      </c>
      <c r="K78" s="39">
        <f t="shared" si="35"/>
        <v>1.0584061976954335</v>
      </c>
      <c r="L78" s="39">
        <f t="shared" si="35"/>
        <v>1.0492410724781132</v>
      </c>
      <c r="M78" s="39">
        <f t="shared" si="35"/>
        <v>1.1014867044074228</v>
      </c>
      <c r="N78" s="39">
        <f t="shared" si="35"/>
        <v>1.0421261216801299</v>
      </c>
      <c r="O78" s="39">
        <f t="shared" si="35"/>
        <v>1.0473606027019555</v>
      </c>
      <c r="P78" s="39">
        <f t="shared" si="35"/>
        <v>1.018922789401512</v>
      </c>
      <c r="Q78" s="39">
        <f t="shared" si="35"/>
        <v>1.0229683608523199</v>
      </c>
      <c r="R78" s="39">
        <f t="shared" si="35"/>
        <v>1.0194770063119929</v>
      </c>
      <c r="S78" s="39">
        <f t="shared" ref="S78:BC78" si="36">IF(T20="","",T20/S20)</f>
        <v>1.0207854236688485</v>
      </c>
      <c r="T78" s="39">
        <f t="shared" si="36"/>
        <v>1.0175028160471362</v>
      </c>
      <c r="U78" s="39">
        <f t="shared" si="36"/>
        <v>1.0164353231712508</v>
      </c>
      <c r="V78" s="39">
        <f t="shared" si="36"/>
        <v>1.0537181923646659</v>
      </c>
      <c r="W78" s="39">
        <f t="shared" si="36"/>
        <v>1.018053052578495</v>
      </c>
      <c r="X78" s="39">
        <f t="shared" si="36"/>
        <v>1.0133950316609839</v>
      </c>
      <c r="Y78" s="39">
        <f t="shared" si="36"/>
        <v>1.0375574164822581</v>
      </c>
      <c r="Z78" s="39">
        <f t="shared" si="36"/>
        <v>1.0089741400602228</v>
      </c>
      <c r="AA78" s="39">
        <f t="shared" si="36"/>
        <v>1.0102469369710749</v>
      </c>
      <c r="AB78" s="39">
        <f t="shared" si="36"/>
        <v>1.0057044619832773</v>
      </c>
      <c r="AC78" s="39">
        <f t="shared" si="36"/>
        <v>1.0057498057498058</v>
      </c>
      <c r="AD78" s="39">
        <f t="shared" si="36"/>
        <v>1.0050988875154512</v>
      </c>
      <c r="AE78" s="39">
        <f t="shared" si="36"/>
        <v>1.005534204458109</v>
      </c>
      <c r="AF78" s="39">
        <f t="shared" si="36"/>
        <v>1.0048157774040667</v>
      </c>
      <c r="AG78" s="39">
        <f t="shared" si="36"/>
        <v>1.004792696842906</v>
      </c>
      <c r="AH78" s="39">
        <f t="shared" si="36"/>
        <v>1.0043912780133253</v>
      </c>
      <c r="AI78" s="39">
        <f t="shared" si="36"/>
        <v>1.0042966983265491</v>
      </c>
      <c r="AJ78" s="39">
        <f t="shared" si="36"/>
        <v>1.003602792163927</v>
      </c>
      <c r="AK78" s="39">
        <f t="shared" si="36"/>
        <v>1.0028419714307082</v>
      </c>
      <c r="AL78" s="39">
        <f t="shared" si="36"/>
        <v>1.0026847639645013</v>
      </c>
      <c r="AM78" s="39">
        <f t="shared" si="36"/>
        <v>1.0021569356638156</v>
      </c>
      <c r="AN78" s="39">
        <f t="shared" si="36"/>
        <v>1.0019296422740092</v>
      </c>
      <c r="AO78" s="39" t="str">
        <f t="shared" si="36"/>
        <v/>
      </c>
      <c r="AP78" s="39" t="str">
        <f t="shared" si="36"/>
        <v/>
      </c>
      <c r="AQ78" s="39" t="str">
        <f t="shared" si="36"/>
        <v/>
      </c>
      <c r="AR78" s="39" t="str">
        <f t="shared" si="36"/>
        <v/>
      </c>
      <c r="AS78" s="39" t="str">
        <f t="shared" si="36"/>
        <v/>
      </c>
      <c r="AT78" s="39" t="str">
        <f t="shared" si="36"/>
        <v/>
      </c>
      <c r="AU78" s="39" t="str">
        <f t="shared" si="36"/>
        <v/>
      </c>
      <c r="AV78" s="39" t="str">
        <f t="shared" si="36"/>
        <v/>
      </c>
      <c r="AW78" s="39" t="str">
        <f t="shared" si="36"/>
        <v/>
      </c>
      <c r="AX78" s="39" t="str">
        <f t="shared" si="36"/>
        <v/>
      </c>
      <c r="AY78" s="39" t="str">
        <f t="shared" si="36"/>
        <v/>
      </c>
      <c r="AZ78" s="39" t="str">
        <f t="shared" si="36"/>
        <v/>
      </c>
      <c r="BA78" s="39" t="str">
        <f t="shared" si="36"/>
        <v/>
      </c>
      <c r="BB78" s="39" t="str">
        <f t="shared" si="36"/>
        <v/>
      </c>
      <c r="BC78" s="39" t="str">
        <f t="shared" si="36"/>
        <v/>
      </c>
      <c r="BD78" s="40"/>
      <c r="BE78" s="17"/>
      <c r="BF78" s="17"/>
      <c r="BG78" s="17"/>
      <c r="BH78" s="17"/>
      <c r="BI78" s="17"/>
      <c r="BJ78" s="17"/>
      <c r="BK78" s="17"/>
      <c r="BL78" s="17"/>
      <c r="BM78" s="17"/>
      <c r="BN78" s="17"/>
      <c r="BO78" s="17"/>
      <c r="BP78" s="17"/>
    </row>
    <row r="79" spans="2:68" x14ac:dyDescent="0.25">
      <c r="B79" s="45">
        <f t="shared" si="22"/>
        <v>42675</v>
      </c>
      <c r="C79" s="39">
        <f t="shared" si="5"/>
        <v>2.1634107756846981</v>
      </c>
      <c r="D79" s="39">
        <f t="shared" ref="D79:R79" si="37">IF(E21="","",E21/D21)</f>
        <v>1.4234920238412523</v>
      </c>
      <c r="E79" s="39">
        <f t="shared" si="37"/>
        <v>1.2383259787834038</v>
      </c>
      <c r="F79" s="39">
        <f t="shared" si="37"/>
        <v>1.1813363965585175</v>
      </c>
      <c r="G79" s="39">
        <f t="shared" si="37"/>
        <v>1.13254871695929</v>
      </c>
      <c r="H79" s="39">
        <f t="shared" si="37"/>
        <v>1.1120954003407153</v>
      </c>
      <c r="I79" s="39">
        <f t="shared" si="37"/>
        <v>1.1786748573132579</v>
      </c>
      <c r="J79" s="39">
        <f t="shared" si="37"/>
        <v>1.0714729126612785</v>
      </c>
      <c r="K79" s="39">
        <f t="shared" si="37"/>
        <v>1.056831274657952</v>
      </c>
      <c r="L79" s="39">
        <f t="shared" si="37"/>
        <v>1.1058621108020654</v>
      </c>
      <c r="M79" s="39">
        <f t="shared" si="37"/>
        <v>1.0490887118944314</v>
      </c>
      <c r="N79" s="39">
        <f t="shared" si="37"/>
        <v>1.0571344130773008</v>
      </c>
      <c r="O79" s="39">
        <f t="shared" si="37"/>
        <v>1.0240629322622152</v>
      </c>
      <c r="P79" s="39">
        <f t="shared" si="37"/>
        <v>1.0262257696693273</v>
      </c>
      <c r="Q79" s="39">
        <f t="shared" si="37"/>
        <v>1.0221212121212122</v>
      </c>
      <c r="R79" s="39">
        <f t="shared" si="37"/>
        <v>1.0235201106828737</v>
      </c>
      <c r="S79" s="39">
        <f t="shared" ref="S79:BC79" si="38">IF(T21="","",T21/S21)</f>
        <v>1.0198899295162691</v>
      </c>
      <c r="T79" s="39">
        <f t="shared" si="38"/>
        <v>1.0189340149578718</v>
      </c>
      <c r="U79" s="39">
        <f t="shared" si="38"/>
        <v>1.0557880860339914</v>
      </c>
      <c r="V79" s="39">
        <f t="shared" si="38"/>
        <v>1.0188508576269728</v>
      </c>
      <c r="W79" s="39">
        <f t="shared" si="38"/>
        <v>1.0147243670317831</v>
      </c>
      <c r="X79" s="39">
        <f t="shared" si="38"/>
        <v>1.0382602078181489</v>
      </c>
      <c r="Y79" s="39">
        <f t="shared" si="38"/>
        <v>1.0099426959293409</v>
      </c>
      <c r="Z79" s="39">
        <f t="shared" si="38"/>
        <v>1.0120514485663872</v>
      </c>
      <c r="AA79" s="39">
        <f t="shared" si="38"/>
        <v>1.006709100292448</v>
      </c>
      <c r="AB79" s="39">
        <f t="shared" si="38"/>
        <v>1.0064935064935066</v>
      </c>
      <c r="AC79" s="39">
        <f t="shared" si="38"/>
        <v>1.0053480475382004</v>
      </c>
      <c r="AD79" s="39">
        <f t="shared" si="38"/>
        <v>1.0065017309803259</v>
      </c>
      <c r="AE79" s="39">
        <f t="shared" si="38"/>
        <v>1.0051174496644295</v>
      </c>
      <c r="AF79" s="39">
        <f t="shared" si="38"/>
        <v>1.0051748601953092</v>
      </c>
      <c r="AG79" s="39">
        <f t="shared" si="38"/>
        <v>1.0049821473054887</v>
      </c>
      <c r="AH79" s="39">
        <f t="shared" si="38"/>
        <v>1.004626951995373</v>
      </c>
      <c r="AI79" s="39">
        <f t="shared" si="38"/>
        <v>1.0038654494613044</v>
      </c>
      <c r="AJ79" s="39">
        <f t="shared" si="38"/>
        <v>1.0032770768474522</v>
      </c>
      <c r="AK79" s="39">
        <f t="shared" si="38"/>
        <v>1.0032663726931244</v>
      </c>
      <c r="AL79" s="39">
        <f t="shared" si="38"/>
        <v>1.0023604102230181</v>
      </c>
      <c r="AM79" s="39">
        <f t="shared" si="38"/>
        <v>1.0021924482338611</v>
      </c>
      <c r="AN79" s="39" t="str">
        <f t="shared" si="38"/>
        <v/>
      </c>
      <c r="AO79" s="39" t="str">
        <f t="shared" si="38"/>
        <v/>
      </c>
      <c r="AP79" s="39" t="str">
        <f t="shared" si="38"/>
        <v/>
      </c>
      <c r="AQ79" s="39" t="str">
        <f t="shared" si="38"/>
        <v/>
      </c>
      <c r="AR79" s="39" t="str">
        <f t="shared" si="38"/>
        <v/>
      </c>
      <c r="AS79" s="39" t="str">
        <f t="shared" si="38"/>
        <v/>
      </c>
      <c r="AT79" s="39" t="str">
        <f t="shared" si="38"/>
        <v/>
      </c>
      <c r="AU79" s="39" t="str">
        <f t="shared" si="38"/>
        <v/>
      </c>
      <c r="AV79" s="39" t="str">
        <f t="shared" si="38"/>
        <v/>
      </c>
      <c r="AW79" s="39" t="str">
        <f t="shared" si="38"/>
        <v/>
      </c>
      <c r="AX79" s="39" t="str">
        <f t="shared" si="38"/>
        <v/>
      </c>
      <c r="AY79" s="39" t="str">
        <f t="shared" si="38"/>
        <v/>
      </c>
      <c r="AZ79" s="39" t="str">
        <f t="shared" si="38"/>
        <v/>
      </c>
      <c r="BA79" s="39" t="str">
        <f t="shared" si="38"/>
        <v/>
      </c>
      <c r="BB79" s="39" t="str">
        <f t="shared" si="38"/>
        <v/>
      </c>
      <c r="BC79" s="39" t="str">
        <f t="shared" si="38"/>
        <v/>
      </c>
      <c r="BD79" s="40"/>
      <c r="BE79" s="17"/>
      <c r="BF79" s="17"/>
      <c r="BG79" s="17"/>
      <c r="BH79" s="17"/>
      <c r="BI79" s="17"/>
      <c r="BJ79" s="17"/>
      <c r="BK79" s="17"/>
      <c r="BL79" s="17"/>
      <c r="BM79" s="17"/>
      <c r="BN79" s="17"/>
      <c r="BO79" s="17"/>
      <c r="BP79" s="17"/>
    </row>
    <row r="80" spans="2:68" x14ac:dyDescent="0.25">
      <c r="B80" s="45">
        <f t="shared" si="22"/>
        <v>42705</v>
      </c>
      <c r="C80" s="39">
        <f t="shared" si="5"/>
        <v>2.2198495670286857</v>
      </c>
      <c r="D80" s="39">
        <f t="shared" ref="D80:R80" si="39">IF(E22="","",E22/D22)</f>
        <v>1.3832770332612123</v>
      </c>
      <c r="E80" s="39">
        <f t="shared" si="39"/>
        <v>1.2522695991185326</v>
      </c>
      <c r="F80" s="39">
        <f t="shared" si="39"/>
        <v>1.1641372869484006</v>
      </c>
      <c r="G80" s="39">
        <f t="shared" si="39"/>
        <v>1.1349779382270357</v>
      </c>
      <c r="H80" s="39">
        <f t="shared" si="39"/>
        <v>1.1960703736266391</v>
      </c>
      <c r="I80" s="39">
        <f t="shared" si="39"/>
        <v>1.0817658509266432</v>
      </c>
      <c r="J80" s="39">
        <f t="shared" si="39"/>
        <v>1.0624514056802772</v>
      </c>
      <c r="K80" s="39">
        <f t="shared" si="39"/>
        <v>1.1089039242319803</v>
      </c>
      <c r="L80" s="39">
        <f t="shared" si="39"/>
        <v>1.050178954031098</v>
      </c>
      <c r="M80" s="39">
        <f t="shared" si="39"/>
        <v>1.0616887919096689</v>
      </c>
      <c r="N80" s="39">
        <f t="shared" si="39"/>
        <v>1.033235302401037</v>
      </c>
      <c r="O80" s="39">
        <f t="shared" si="39"/>
        <v>1.0288779819655292</v>
      </c>
      <c r="P80" s="39">
        <f t="shared" si="39"/>
        <v>1.0234080319502996</v>
      </c>
      <c r="Q80" s="39">
        <f t="shared" si="39"/>
        <v>1.0260162601626017</v>
      </c>
      <c r="R80" s="39">
        <f t="shared" si="39"/>
        <v>1.0209191759112519</v>
      </c>
      <c r="S80" s="39">
        <f t="shared" ref="S80:BC80" si="40">IF(T22="","",T22/S22)</f>
        <v>1.0192486805339958</v>
      </c>
      <c r="T80" s="39">
        <f t="shared" si="40"/>
        <v>1.0571805084336741</v>
      </c>
      <c r="U80" s="39">
        <f t="shared" si="40"/>
        <v>1.019989280570073</v>
      </c>
      <c r="V80" s="39">
        <f t="shared" si="40"/>
        <v>1.0146814133307234</v>
      </c>
      <c r="W80" s="39">
        <f t="shared" si="40"/>
        <v>1.0388476077594939</v>
      </c>
      <c r="X80" s="39">
        <f t="shared" si="40"/>
        <v>1.0102174307131937</v>
      </c>
      <c r="Y80" s="39">
        <f t="shared" si="40"/>
        <v>1.0129871716412526</v>
      </c>
      <c r="Z80" s="39">
        <f t="shared" si="40"/>
        <v>1.008611813161097</v>
      </c>
      <c r="AA80" s="39">
        <f t="shared" si="40"/>
        <v>1.0069605568445477</v>
      </c>
      <c r="AB80" s="39">
        <f t="shared" si="40"/>
        <v>1.0057142857142858</v>
      </c>
      <c r="AC80" s="39">
        <f t="shared" si="40"/>
        <v>1.0065982404692082</v>
      </c>
      <c r="AD80" s="39">
        <f t="shared" si="40"/>
        <v>1.0053714493809176</v>
      </c>
      <c r="AE80" s="39">
        <f t="shared" si="40"/>
        <v>1.0056144163723626</v>
      </c>
      <c r="AF80" s="39">
        <f t="shared" si="40"/>
        <v>1.005042773525439</v>
      </c>
      <c r="AG80" s="39">
        <f t="shared" si="40"/>
        <v>1.0047486784338322</v>
      </c>
      <c r="AH80" s="39">
        <f t="shared" si="40"/>
        <v>1.0038344925985376</v>
      </c>
      <c r="AI80" s="39">
        <f t="shared" si="40"/>
        <v>1.0034645109709515</v>
      </c>
      <c r="AJ80" s="39">
        <f t="shared" si="40"/>
        <v>1.0028328611898016</v>
      </c>
      <c r="AK80" s="39">
        <f t="shared" si="40"/>
        <v>1.0026483050847457</v>
      </c>
      <c r="AL80" s="39">
        <f t="shared" si="40"/>
        <v>1.0024652227504842</v>
      </c>
      <c r="AM80" s="39" t="str">
        <f t="shared" si="40"/>
        <v/>
      </c>
      <c r="AN80" s="39" t="str">
        <f t="shared" si="40"/>
        <v/>
      </c>
      <c r="AO80" s="39" t="str">
        <f t="shared" si="40"/>
        <v/>
      </c>
      <c r="AP80" s="39" t="str">
        <f t="shared" si="40"/>
        <v/>
      </c>
      <c r="AQ80" s="39" t="str">
        <f t="shared" si="40"/>
        <v/>
      </c>
      <c r="AR80" s="39" t="str">
        <f t="shared" si="40"/>
        <v/>
      </c>
      <c r="AS80" s="39" t="str">
        <f t="shared" si="40"/>
        <v/>
      </c>
      <c r="AT80" s="39" t="str">
        <f t="shared" si="40"/>
        <v/>
      </c>
      <c r="AU80" s="39" t="str">
        <f t="shared" si="40"/>
        <v/>
      </c>
      <c r="AV80" s="39" t="str">
        <f t="shared" si="40"/>
        <v/>
      </c>
      <c r="AW80" s="39" t="str">
        <f t="shared" si="40"/>
        <v/>
      </c>
      <c r="AX80" s="39" t="str">
        <f t="shared" si="40"/>
        <v/>
      </c>
      <c r="AY80" s="39" t="str">
        <f t="shared" si="40"/>
        <v/>
      </c>
      <c r="AZ80" s="39" t="str">
        <f t="shared" si="40"/>
        <v/>
      </c>
      <c r="BA80" s="39" t="str">
        <f t="shared" si="40"/>
        <v/>
      </c>
      <c r="BB80" s="39" t="str">
        <f t="shared" si="40"/>
        <v/>
      </c>
      <c r="BC80" s="39" t="str">
        <f t="shared" si="40"/>
        <v/>
      </c>
      <c r="BD80" s="40"/>
      <c r="BE80" s="17"/>
      <c r="BF80" s="17"/>
      <c r="BG80" s="17"/>
      <c r="BH80" s="17"/>
      <c r="BI80" s="17"/>
      <c r="BJ80" s="17"/>
      <c r="BK80" s="17"/>
      <c r="BL80" s="17"/>
      <c r="BM80" s="17"/>
      <c r="BN80" s="17"/>
      <c r="BO80" s="17"/>
      <c r="BP80" s="17"/>
    </row>
    <row r="81" spans="2:68" x14ac:dyDescent="0.25">
      <c r="B81" s="45">
        <f t="shared" si="22"/>
        <v>42736</v>
      </c>
      <c r="C81" s="39">
        <f t="shared" si="5"/>
        <v>2.1693512139491795</v>
      </c>
      <c r="D81" s="39">
        <f t="shared" ref="D81:R81" si="41">IF(E23="","",E23/D23)</f>
        <v>1.4312439623477644</v>
      </c>
      <c r="E81" s="39">
        <f t="shared" si="41"/>
        <v>1.2323146576117714</v>
      </c>
      <c r="F81" s="39">
        <f t="shared" si="41"/>
        <v>1.1710677382319172</v>
      </c>
      <c r="G81" s="39">
        <f t="shared" si="41"/>
        <v>1.2227707364127431</v>
      </c>
      <c r="H81" s="39">
        <f t="shared" si="41"/>
        <v>1.1002605524980578</v>
      </c>
      <c r="I81" s="39">
        <f t="shared" si="41"/>
        <v>1.0767879063977768</v>
      </c>
      <c r="J81" s="39">
        <f t="shared" si="41"/>
        <v>1.1178477961067093</v>
      </c>
      <c r="K81" s="39">
        <f t="shared" si="41"/>
        <v>1.055845367947756</v>
      </c>
      <c r="L81" s="39">
        <f t="shared" si="41"/>
        <v>1.0637879474988123</v>
      </c>
      <c r="M81" s="39">
        <f t="shared" si="41"/>
        <v>1.036700284944631</v>
      </c>
      <c r="N81" s="39">
        <f t="shared" si="41"/>
        <v>1.037037037037037</v>
      </c>
      <c r="O81" s="39">
        <f t="shared" si="41"/>
        <v>1.0269563239308461</v>
      </c>
      <c r="P81" s="39">
        <f t="shared" si="41"/>
        <v>1.0284638387418319</v>
      </c>
      <c r="Q81" s="39">
        <f t="shared" si="41"/>
        <v>1.0233685117381004</v>
      </c>
      <c r="R81" s="39">
        <f t="shared" si="41"/>
        <v>1.021361675260444</v>
      </c>
      <c r="S81" s="39">
        <f t="shared" ref="S81:BC81" si="42">IF(T23="","",T23/S23)</f>
        <v>1.0589685725097866</v>
      </c>
      <c r="T81" s="39">
        <f t="shared" si="42"/>
        <v>1.0212345678402035</v>
      </c>
      <c r="U81" s="39">
        <f t="shared" si="42"/>
        <v>1.0163398692810457</v>
      </c>
      <c r="V81" s="39">
        <f t="shared" si="42"/>
        <v>1.039664813982258</v>
      </c>
      <c r="W81" s="39">
        <f t="shared" si="42"/>
        <v>1.0113679775081581</v>
      </c>
      <c r="X81" s="39">
        <f t="shared" si="42"/>
        <v>1.0130632896306804</v>
      </c>
      <c r="Y81" s="39">
        <f t="shared" si="42"/>
        <v>1.0096253656695291</v>
      </c>
      <c r="Z81" s="39">
        <f t="shared" si="42"/>
        <v>1.0081316010842134</v>
      </c>
      <c r="AA81" s="39">
        <f t="shared" si="42"/>
        <v>1.0064898943074356</v>
      </c>
      <c r="AB81" s="39">
        <f t="shared" si="42"/>
        <v>1.0073691967575533</v>
      </c>
      <c r="AC81" s="39">
        <f t="shared" si="42"/>
        <v>1.0057607900512071</v>
      </c>
      <c r="AD81" s="39">
        <f t="shared" si="42"/>
        <v>1.0056368760796437</v>
      </c>
      <c r="AE81" s="39">
        <f t="shared" si="42"/>
        <v>1.0056052798119519</v>
      </c>
      <c r="AF81" s="39">
        <f t="shared" si="42"/>
        <v>1.0052144205699902</v>
      </c>
      <c r="AG81" s="39">
        <f t="shared" si="42"/>
        <v>1.0041141221715411</v>
      </c>
      <c r="AH81" s="39">
        <f t="shared" si="42"/>
        <v>1.0034737685935691</v>
      </c>
      <c r="AI81" s="39">
        <f t="shared" si="42"/>
        <v>1.0031066927037102</v>
      </c>
      <c r="AJ81" s="39">
        <f t="shared" si="42"/>
        <v>1.0027431200778691</v>
      </c>
      <c r="AK81" s="39">
        <f t="shared" si="42"/>
        <v>1.0024708789269325</v>
      </c>
      <c r="AL81" s="39" t="str">
        <f t="shared" si="42"/>
        <v/>
      </c>
      <c r="AM81" s="39" t="str">
        <f t="shared" si="42"/>
        <v/>
      </c>
      <c r="AN81" s="39" t="str">
        <f t="shared" si="42"/>
        <v/>
      </c>
      <c r="AO81" s="39" t="str">
        <f t="shared" si="42"/>
        <v/>
      </c>
      <c r="AP81" s="39" t="str">
        <f t="shared" si="42"/>
        <v/>
      </c>
      <c r="AQ81" s="39" t="str">
        <f t="shared" si="42"/>
        <v/>
      </c>
      <c r="AR81" s="39" t="str">
        <f t="shared" si="42"/>
        <v/>
      </c>
      <c r="AS81" s="39" t="str">
        <f t="shared" si="42"/>
        <v/>
      </c>
      <c r="AT81" s="39" t="str">
        <f t="shared" si="42"/>
        <v/>
      </c>
      <c r="AU81" s="39" t="str">
        <f t="shared" si="42"/>
        <v/>
      </c>
      <c r="AV81" s="39" t="str">
        <f t="shared" si="42"/>
        <v/>
      </c>
      <c r="AW81" s="39" t="str">
        <f t="shared" si="42"/>
        <v/>
      </c>
      <c r="AX81" s="39" t="str">
        <f t="shared" si="42"/>
        <v/>
      </c>
      <c r="AY81" s="39" t="str">
        <f t="shared" si="42"/>
        <v/>
      </c>
      <c r="AZ81" s="39" t="str">
        <f t="shared" si="42"/>
        <v/>
      </c>
      <c r="BA81" s="39" t="str">
        <f t="shared" si="42"/>
        <v/>
      </c>
      <c r="BB81" s="39" t="str">
        <f t="shared" si="42"/>
        <v/>
      </c>
      <c r="BC81" s="39" t="str">
        <f t="shared" si="42"/>
        <v/>
      </c>
      <c r="BD81" s="40"/>
      <c r="BE81" s="17"/>
      <c r="BF81" s="17"/>
      <c r="BG81" s="17"/>
      <c r="BH81" s="17"/>
      <c r="BI81" s="17"/>
      <c r="BJ81" s="17"/>
      <c r="BK81" s="17"/>
      <c r="BL81" s="17"/>
      <c r="BM81" s="17"/>
      <c r="BN81" s="17"/>
      <c r="BO81" s="17"/>
      <c r="BP81" s="17"/>
    </row>
    <row r="82" spans="2:68" x14ac:dyDescent="0.25">
      <c r="B82" s="45">
        <f t="shared" si="22"/>
        <v>42767</v>
      </c>
      <c r="C82" s="39">
        <f t="shared" si="5"/>
        <v>2.2819264864566455</v>
      </c>
      <c r="D82" s="39">
        <f t="shared" ref="D82:R82" si="43">IF(E24="","",E24/D24)</f>
        <v>1.3693019943019944</v>
      </c>
      <c r="E82" s="39">
        <f t="shared" si="43"/>
        <v>1.2340702210663199</v>
      </c>
      <c r="F82" s="39">
        <f t="shared" si="43"/>
        <v>1.2597385852752339</v>
      </c>
      <c r="G82" s="39">
        <f t="shared" si="43"/>
        <v>1.1208754274161652</v>
      </c>
      <c r="H82" s="39">
        <f t="shared" si="43"/>
        <v>1.090071080089474</v>
      </c>
      <c r="I82" s="39">
        <f t="shared" si="43"/>
        <v>1.128376055830874</v>
      </c>
      <c r="J82" s="39">
        <f t="shared" si="43"/>
        <v>1.0626178679313789</v>
      </c>
      <c r="K82" s="39">
        <f t="shared" si="43"/>
        <v>1.0693184873713124</v>
      </c>
      <c r="L82" s="39">
        <f t="shared" si="43"/>
        <v>1.0370421784488884</v>
      </c>
      <c r="M82" s="39">
        <f t="shared" si="43"/>
        <v>1.0424015885994626</v>
      </c>
      <c r="N82" s="39">
        <f t="shared" si="43"/>
        <v>1.0345136709995517</v>
      </c>
      <c r="O82" s="39">
        <f t="shared" si="43"/>
        <v>1.0324956672443675</v>
      </c>
      <c r="P82" s="39">
        <f t="shared" si="43"/>
        <v>1.0266470835081829</v>
      </c>
      <c r="Q82" s="39">
        <f t="shared" si="43"/>
        <v>1.024116084201921</v>
      </c>
      <c r="R82" s="39">
        <f t="shared" si="43"/>
        <v>1.0602545256938714</v>
      </c>
      <c r="S82" s="39">
        <f t="shared" ref="S82:BC82" si="44">IF(T24="","",T24/S24)</f>
        <v>1.0230517513601982</v>
      </c>
      <c r="T82" s="39">
        <f t="shared" si="44"/>
        <v>1.0183591508892713</v>
      </c>
      <c r="U82" s="39">
        <f t="shared" si="44"/>
        <v>1.0407608379271316</v>
      </c>
      <c r="V82" s="39">
        <f t="shared" si="44"/>
        <v>1.012908747526496</v>
      </c>
      <c r="W82" s="39">
        <f t="shared" si="44"/>
        <v>1.0138022809915714</v>
      </c>
      <c r="X82" s="39">
        <f t="shared" si="44"/>
        <v>1.0090637179370978</v>
      </c>
      <c r="Y82" s="39">
        <f t="shared" si="44"/>
        <v>1.0096110661995867</v>
      </c>
      <c r="Z82" s="39">
        <f t="shared" si="44"/>
        <v>1.0083629893238435</v>
      </c>
      <c r="AA82" s="39">
        <f t="shared" si="44"/>
        <v>1.0080289394741486</v>
      </c>
      <c r="AB82" s="39">
        <f t="shared" si="44"/>
        <v>1.0063019693654267</v>
      </c>
      <c r="AC82" s="39">
        <f t="shared" si="44"/>
        <v>1.0061755240497521</v>
      </c>
      <c r="AD82" s="39">
        <f t="shared" si="44"/>
        <v>1.0057053941908713</v>
      </c>
      <c r="AE82" s="39">
        <f t="shared" si="44"/>
        <v>1.0058449372528795</v>
      </c>
      <c r="AF82" s="39">
        <f t="shared" si="44"/>
        <v>1.0044436848401983</v>
      </c>
      <c r="AG82" s="39">
        <f t="shared" si="44"/>
        <v>1.0039986387612727</v>
      </c>
      <c r="AH82" s="39">
        <f t="shared" si="44"/>
        <v>1.0035590204219982</v>
      </c>
      <c r="AI82" s="39">
        <f t="shared" si="44"/>
        <v>1.0027864561344253</v>
      </c>
      <c r="AJ82" s="39">
        <f t="shared" si="44"/>
        <v>1.0026945099360054</v>
      </c>
      <c r="AK82" s="39" t="str">
        <f t="shared" si="44"/>
        <v/>
      </c>
      <c r="AL82" s="39" t="str">
        <f t="shared" si="44"/>
        <v/>
      </c>
      <c r="AM82" s="39" t="str">
        <f t="shared" si="44"/>
        <v/>
      </c>
      <c r="AN82" s="39" t="str">
        <f t="shared" si="44"/>
        <v/>
      </c>
      <c r="AO82" s="39" t="str">
        <f t="shared" si="44"/>
        <v/>
      </c>
      <c r="AP82" s="39" t="str">
        <f t="shared" si="44"/>
        <v/>
      </c>
      <c r="AQ82" s="39" t="str">
        <f t="shared" si="44"/>
        <v/>
      </c>
      <c r="AR82" s="39" t="str">
        <f t="shared" si="44"/>
        <v/>
      </c>
      <c r="AS82" s="39" t="str">
        <f t="shared" si="44"/>
        <v/>
      </c>
      <c r="AT82" s="39" t="str">
        <f t="shared" si="44"/>
        <v/>
      </c>
      <c r="AU82" s="39" t="str">
        <f t="shared" si="44"/>
        <v/>
      </c>
      <c r="AV82" s="39" t="str">
        <f t="shared" si="44"/>
        <v/>
      </c>
      <c r="AW82" s="39" t="str">
        <f t="shared" si="44"/>
        <v/>
      </c>
      <c r="AX82" s="39" t="str">
        <f t="shared" si="44"/>
        <v/>
      </c>
      <c r="AY82" s="39" t="str">
        <f t="shared" si="44"/>
        <v/>
      </c>
      <c r="AZ82" s="39" t="str">
        <f t="shared" si="44"/>
        <v/>
      </c>
      <c r="BA82" s="39" t="str">
        <f t="shared" si="44"/>
        <v/>
      </c>
      <c r="BB82" s="39" t="str">
        <f t="shared" si="44"/>
        <v/>
      </c>
      <c r="BC82" s="39" t="str">
        <f t="shared" si="44"/>
        <v/>
      </c>
      <c r="BD82" s="40"/>
      <c r="BE82" s="17"/>
      <c r="BF82" s="17"/>
      <c r="BG82" s="17"/>
      <c r="BH82" s="17"/>
      <c r="BI82" s="17"/>
      <c r="BJ82" s="17"/>
      <c r="BK82" s="17"/>
      <c r="BL82" s="17"/>
      <c r="BM82" s="17"/>
      <c r="BN82" s="17"/>
      <c r="BO82" s="17"/>
      <c r="BP82" s="17"/>
    </row>
    <row r="83" spans="2:68" x14ac:dyDescent="0.25">
      <c r="B83" s="45">
        <f t="shared" si="22"/>
        <v>42795</v>
      </c>
      <c r="C83" s="39">
        <f t="shared" si="5"/>
        <v>2.0816053511705688</v>
      </c>
      <c r="D83" s="39">
        <f t="shared" ref="D83:R83" si="45">IF(E25="","",E25/D25)</f>
        <v>1.4029562982005139</v>
      </c>
      <c r="E83" s="39">
        <f t="shared" si="45"/>
        <v>1.3493439909008205</v>
      </c>
      <c r="F83" s="39">
        <f t="shared" si="45"/>
        <v>1.1664880373468924</v>
      </c>
      <c r="G83" s="39">
        <f t="shared" si="45"/>
        <v>1.116748470808627</v>
      </c>
      <c r="H83" s="39">
        <f t="shared" si="45"/>
        <v>1.1447333394924881</v>
      </c>
      <c r="I83" s="39">
        <f t="shared" si="45"/>
        <v>1.0763228414797932</v>
      </c>
      <c r="J83" s="39">
        <f t="shared" si="45"/>
        <v>1.0775617371508603</v>
      </c>
      <c r="K83" s="39">
        <f t="shared" si="45"/>
        <v>1.0432625333080492</v>
      </c>
      <c r="L83" s="39">
        <f t="shared" si="45"/>
        <v>1.0460996691921887</v>
      </c>
      <c r="M83" s="39">
        <f t="shared" si="45"/>
        <v>1.0404978067938386</v>
      </c>
      <c r="N83" s="39">
        <f t="shared" si="45"/>
        <v>1.0430392156862744</v>
      </c>
      <c r="O83" s="39">
        <f t="shared" si="45"/>
        <v>1.0307359714258859</v>
      </c>
      <c r="P83" s="39">
        <f t="shared" si="45"/>
        <v>1.0273572861572131</v>
      </c>
      <c r="Q83" s="39">
        <f t="shared" si="45"/>
        <v>1.0647266862927949</v>
      </c>
      <c r="R83" s="39">
        <f t="shared" si="45"/>
        <v>1.0271500630798134</v>
      </c>
      <c r="S83" s="39">
        <f t="shared" ref="S83:BC83" si="46">IF(T25="","",T25/S25)</f>
        <v>1.0215979077026913</v>
      </c>
      <c r="T83" s="39">
        <f t="shared" si="46"/>
        <v>1.0426237698591416</v>
      </c>
      <c r="U83" s="39">
        <f t="shared" si="46"/>
        <v>1.0141600562400643</v>
      </c>
      <c r="V83" s="39">
        <f t="shared" si="46"/>
        <v>1.0148136189477022</v>
      </c>
      <c r="W83" s="39">
        <f t="shared" si="46"/>
        <v>1.0101627630011909</v>
      </c>
      <c r="X83" s="39">
        <f t="shared" si="46"/>
        <v>1.0106893028373811</v>
      </c>
      <c r="Y83" s="39">
        <f t="shared" si="46"/>
        <v>1.0091764522902247</v>
      </c>
      <c r="Z83" s="39">
        <f t="shared" si="46"/>
        <v>1.0100947830777529</v>
      </c>
      <c r="AA83" s="39">
        <f t="shared" si="46"/>
        <v>1.0075526396093988</v>
      </c>
      <c r="AB83" s="39">
        <f t="shared" si="46"/>
        <v>1.0068145680321041</v>
      </c>
      <c r="AC83" s="39">
        <f t="shared" si="46"/>
        <v>1.0069188538768143</v>
      </c>
      <c r="AD83" s="39">
        <f t="shared" si="46"/>
        <v>1.0064978713869595</v>
      </c>
      <c r="AE83" s="39">
        <f t="shared" si="46"/>
        <v>1.0051944197091125</v>
      </c>
      <c r="AF83" s="39">
        <f t="shared" si="46"/>
        <v>1.0042078842462721</v>
      </c>
      <c r="AG83" s="39">
        <f t="shared" si="46"/>
        <v>1.0037491729765493</v>
      </c>
      <c r="AH83" s="39">
        <f t="shared" si="46"/>
        <v>1.0033689761242126</v>
      </c>
      <c r="AI83" s="39">
        <f t="shared" si="46"/>
        <v>1.0029197080291972</v>
      </c>
      <c r="AJ83" s="39" t="str">
        <f t="shared" si="46"/>
        <v/>
      </c>
      <c r="AK83" s="39" t="str">
        <f t="shared" si="46"/>
        <v/>
      </c>
      <c r="AL83" s="39" t="str">
        <f t="shared" si="46"/>
        <v/>
      </c>
      <c r="AM83" s="39" t="str">
        <f t="shared" si="46"/>
        <v/>
      </c>
      <c r="AN83" s="39" t="str">
        <f t="shared" si="46"/>
        <v/>
      </c>
      <c r="AO83" s="39" t="str">
        <f t="shared" si="46"/>
        <v/>
      </c>
      <c r="AP83" s="39" t="str">
        <f t="shared" si="46"/>
        <v/>
      </c>
      <c r="AQ83" s="39" t="str">
        <f t="shared" si="46"/>
        <v/>
      </c>
      <c r="AR83" s="39" t="str">
        <f t="shared" si="46"/>
        <v/>
      </c>
      <c r="AS83" s="39" t="str">
        <f t="shared" si="46"/>
        <v/>
      </c>
      <c r="AT83" s="39" t="str">
        <f t="shared" si="46"/>
        <v/>
      </c>
      <c r="AU83" s="39" t="str">
        <f t="shared" si="46"/>
        <v/>
      </c>
      <c r="AV83" s="39" t="str">
        <f t="shared" si="46"/>
        <v/>
      </c>
      <c r="AW83" s="39" t="str">
        <f t="shared" si="46"/>
        <v/>
      </c>
      <c r="AX83" s="39" t="str">
        <f t="shared" si="46"/>
        <v/>
      </c>
      <c r="AY83" s="39" t="str">
        <f t="shared" si="46"/>
        <v/>
      </c>
      <c r="AZ83" s="39" t="str">
        <f t="shared" si="46"/>
        <v/>
      </c>
      <c r="BA83" s="39" t="str">
        <f t="shared" si="46"/>
        <v/>
      </c>
      <c r="BB83" s="39" t="str">
        <f t="shared" si="46"/>
        <v/>
      </c>
      <c r="BC83" s="39" t="str">
        <f t="shared" si="46"/>
        <v/>
      </c>
      <c r="BD83" s="40"/>
      <c r="BE83" s="17"/>
      <c r="BF83" s="17"/>
      <c r="BG83" s="17"/>
      <c r="BH83" s="17"/>
      <c r="BI83" s="17"/>
      <c r="BJ83" s="17"/>
      <c r="BK83" s="17"/>
      <c r="BL83" s="17"/>
      <c r="BM83" s="17"/>
      <c r="BN83" s="17"/>
      <c r="BO83" s="17"/>
      <c r="BP83" s="17"/>
    </row>
    <row r="84" spans="2:68" x14ac:dyDescent="0.25">
      <c r="B84" s="45">
        <f t="shared" si="22"/>
        <v>42826</v>
      </c>
      <c r="C84" s="39">
        <f t="shared" si="5"/>
        <v>2.2708481824661439</v>
      </c>
      <c r="D84" s="39">
        <f t="shared" ref="D84:R84" si="47">IF(E26="","",E26/D26)</f>
        <v>1.531783651526337</v>
      </c>
      <c r="E84" s="39">
        <f t="shared" si="47"/>
        <v>1.2423538470721496</v>
      </c>
      <c r="F84" s="39">
        <f t="shared" si="47"/>
        <v>1.1608975819413661</v>
      </c>
      <c r="G84" s="39">
        <f t="shared" si="47"/>
        <v>1.1703711537900234</v>
      </c>
      <c r="H84" s="39">
        <f t="shared" si="47"/>
        <v>1.0949838084371288</v>
      </c>
      <c r="I84" s="39">
        <f t="shared" si="47"/>
        <v>1.0896674050759856</v>
      </c>
      <c r="J84" s="39">
        <f t="shared" si="47"/>
        <v>1.0519322713434871</v>
      </c>
      <c r="K84" s="39">
        <f t="shared" si="47"/>
        <v>1.0538672517827756</v>
      </c>
      <c r="L84" s="39">
        <f t="shared" si="47"/>
        <v>1.0449718925671456</v>
      </c>
      <c r="M84" s="39">
        <f t="shared" si="47"/>
        <v>1.0500099621438534</v>
      </c>
      <c r="N84" s="39">
        <f t="shared" si="47"/>
        <v>1.0394686907020874</v>
      </c>
      <c r="O84" s="39">
        <f t="shared" si="47"/>
        <v>1.0329499817451624</v>
      </c>
      <c r="P84" s="39">
        <f t="shared" si="47"/>
        <v>1.0690950539808421</v>
      </c>
      <c r="Q84" s="39">
        <f t="shared" si="47"/>
        <v>1.0308866513452457</v>
      </c>
      <c r="R84" s="39">
        <f t="shared" si="47"/>
        <v>1.0249187432286024</v>
      </c>
      <c r="S84" s="39">
        <f t="shared" ref="S84:BC84" si="48">IF(T26="","",T26/S26)</f>
        <v>1.0453129063925737</v>
      </c>
      <c r="T84" s="39">
        <f t="shared" si="48"/>
        <v>1.0159140991112874</v>
      </c>
      <c r="U84" s="39">
        <f t="shared" si="48"/>
        <v>1.0162545874529623</v>
      </c>
      <c r="V84" s="39">
        <f t="shared" si="48"/>
        <v>1.0115040808394871</v>
      </c>
      <c r="W84" s="39">
        <f t="shared" si="48"/>
        <v>1.0112195496810881</v>
      </c>
      <c r="X84" s="39">
        <f t="shared" si="48"/>
        <v>1.0098791701497074</v>
      </c>
      <c r="Y84" s="39">
        <f t="shared" si="48"/>
        <v>1.0114380314545866</v>
      </c>
      <c r="Z84" s="39">
        <f t="shared" si="48"/>
        <v>1.0089279071497657</v>
      </c>
      <c r="AA84" s="39">
        <f t="shared" si="48"/>
        <v>1.008111496202345</v>
      </c>
      <c r="AB84" s="39">
        <f t="shared" si="48"/>
        <v>1.0076804915514592</v>
      </c>
      <c r="AC84" s="39">
        <f t="shared" si="48"/>
        <v>1.0075493612078978</v>
      </c>
      <c r="AD84" s="39">
        <f t="shared" si="48"/>
        <v>1.0059798270893372</v>
      </c>
      <c r="AE84" s="39">
        <f t="shared" si="48"/>
        <v>1.0046551600658884</v>
      </c>
      <c r="AF84" s="39">
        <f t="shared" si="48"/>
        <v>1.0043484459652123</v>
      </c>
      <c r="AG84" s="39">
        <f t="shared" si="48"/>
        <v>1.003619845269359</v>
      </c>
      <c r="AH84" s="39">
        <f t="shared" si="48"/>
        <v>1.0033946251768033</v>
      </c>
      <c r="AI84" s="39" t="str">
        <f t="shared" si="48"/>
        <v/>
      </c>
      <c r="AJ84" s="39" t="str">
        <f t="shared" si="48"/>
        <v/>
      </c>
      <c r="AK84" s="39" t="str">
        <f t="shared" si="48"/>
        <v/>
      </c>
      <c r="AL84" s="39" t="str">
        <f t="shared" si="48"/>
        <v/>
      </c>
      <c r="AM84" s="39" t="str">
        <f t="shared" si="48"/>
        <v/>
      </c>
      <c r="AN84" s="39" t="str">
        <f t="shared" si="48"/>
        <v/>
      </c>
      <c r="AO84" s="39" t="str">
        <f t="shared" si="48"/>
        <v/>
      </c>
      <c r="AP84" s="39" t="str">
        <f t="shared" si="48"/>
        <v/>
      </c>
      <c r="AQ84" s="39" t="str">
        <f t="shared" si="48"/>
        <v/>
      </c>
      <c r="AR84" s="39" t="str">
        <f t="shared" si="48"/>
        <v/>
      </c>
      <c r="AS84" s="39" t="str">
        <f t="shared" si="48"/>
        <v/>
      </c>
      <c r="AT84" s="39" t="str">
        <f t="shared" si="48"/>
        <v/>
      </c>
      <c r="AU84" s="39" t="str">
        <f t="shared" si="48"/>
        <v/>
      </c>
      <c r="AV84" s="39" t="str">
        <f t="shared" si="48"/>
        <v/>
      </c>
      <c r="AW84" s="39" t="str">
        <f t="shared" si="48"/>
        <v/>
      </c>
      <c r="AX84" s="39" t="str">
        <f t="shared" si="48"/>
        <v/>
      </c>
      <c r="AY84" s="39" t="str">
        <f t="shared" si="48"/>
        <v/>
      </c>
      <c r="AZ84" s="39" t="str">
        <f t="shared" si="48"/>
        <v/>
      </c>
      <c r="BA84" s="39" t="str">
        <f t="shared" si="48"/>
        <v/>
      </c>
      <c r="BB84" s="39" t="str">
        <f t="shared" si="48"/>
        <v/>
      </c>
      <c r="BC84" s="39" t="str">
        <f t="shared" si="48"/>
        <v/>
      </c>
      <c r="BD84" s="40"/>
      <c r="BE84" s="17"/>
      <c r="BF84" s="17"/>
      <c r="BG84" s="17"/>
      <c r="BH84" s="17"/>
      <c r="BI84" s="17"/>
      <c r="BJ84" s="17"/>
      <c r="BK84" s="17"/>
      <c r="BL84" s="17"/>
      <c r="BM84" s="17"/>
      <c r="BN84" s="17"/>
      <c r="BO84" s="17"/>
      <c r="BP84" s="17"/>
    </row>
    <row r="85" spans="2:68" x14ac:dyDescent="0.25">
      <c r="B85" s="45">
        <f t="shared" si="22"/>
        <v>42856</v>
      </c>
      <c r="C85" s="39">
        <f t="shared" si="5"/>
        <v>2.4446190909377363</v>
      </c>
      <c r="D85" s="39">
        <f t="shared" ref="D85:R85" si="49">IF(E27="","",E27/D27)</f>
        <v>1.4100203390154085</v>
      </c>
      <c r="E85" s="39">
        <f t="shared" si="49"/>
        <v>1.2335801628259884</v>
      </c>
      <c r="F85" s="39">
        <f t="shared" si="49"/>
        <v>1.2124499170518639</v>
      </c>
      <c r="G85" s="39">
        <f t="shared" si="49"/>
        <v>1.1222178452627036</v>
      </c>
      <c r="H85" s="39">
        <f t="shared" si="49"/>
        <v>1.1067654738084778</v>
      </c>
      <c r="I85" s="39">
        <f t="shared" si="49"/>
        <v>1.0644139918489166</v>
      </c>
      <c r="J85" s="39">
        <f t="shared" si="49"/>
        <v>1.0640870616686819</v>
      </c>
      <c r="K85" s="39">
        <f t="shared" si="49"/>
        <v>1.0513429752066115</v>
      </c>
      <c r="L85" s="39">
        <f t="shared" si="49"/>
        <v>1.0543382136189448</v>
      </c>
      <c r="M85" s="39">
        <f t="shared" si="49"/>
        <v>1.0471575023299162</v>
      </c>
      <c r="N85" s="39">
        <f t="shared" si="49"/>
        <v>1.0436098255606978</v>
      </c>
      <c r="O85" s="39">
        <f t="shared" si="49"/>
        <v>1.0749777904791766</v>
      </c>
      <c r="P85" s="39">
        <f t="shared" si="49"/>
        <v>1.0353348540765648</v>
      </c>
      <c r="Q85" s="39">
        <f t="shared" si="49"/>
        <v>1.0282755874153724</v>
      </c>
      <c r="R85" s="39">
        <f t="shared" si="49"/>
        <v>1.0479629100181185</v>
      </c>
      <c r="S85" s="39">
        <f t="shared" ref="S85:BC85" si="50">IF(T27="","",T27/S27)</f>
        <v>1.0178044395472599</v>
      </c>
      <c r="T85" s="39">
        <f t="shared" si="50"/>
        <v>1.0180790971877756</v>
      </c>
      <c r="U85" s="39">
        <f t="shared" si="50"/>
        <v>1.0131724188682023</v>
      </c>
      <c r="V85" s="39">
        <f t="shared" si="50"/>
        <v>1.0125653689715282</v>
      </c>
      <c r="W85" s="39">
        <f t="shared" si="50"/>
        <v>1.0106878990029409</v>
      </c>
      <c r="X85" s="39">
        <f t="shared" si="50"/>
        <v>1.0124201561391057</v>
      </c>
      <c r="Y85" s="39">
        <f t="shared" si="50"/>
        <v>1.0100946372239747</v>
      </c>
      <c r="Z85" s="39">
        <f t="shared" si="50"/>
        <v>1.0102019571101395</v>
      </c>
      <c r="AA85" s="39">
        <f t="shared" si="50"/>
        <v>1.0087249244297884</v>
      </c>
      <c r="AB85" s="39">
        <f t="shared" si="50"/>
        <v>1.0083770346659402</v>
      </c>
      <c r="AC85" s="39">
        <f t="shared" si="50"/>
        <v>1.0068215588275025</v>
      </c>
      <c r="AD85" s="39">
        <f t="shared" si="50"/>
        <v>1.0055007714496544</v>
      </c>
      <c r="AE85" s="39">
        <f t="shared" si="50"/>
        <v>1.0050703849489626</v>
      </c>
      <c r="AF85" s="39">
        <f t="shared" si="50"/>
        <v>1.0041154995021573</v>
      </c>
      <c r="AG85" s="39">
        <f t="shared" si="50"/>
        <v>1.0038342037416539</v>
      </c>
      <c r="AH85" s="39" t="str">
        <f t="shared" si="50"/>
        <v/>
      </c>
      <c r="AI85" s="39" t="str">
        <f t="shared" si="50"/>
        <v/>
      </c>
      <c r="AJ85" s="39" t="str">
        <f t="shared" si="50"/>
        <v/>
      </c>
      <c r="AK85" s="39" t="str">
        <f t="shared" si="50"/>
        <v/>
      </c>
      <c r="AL85" s="39" t="str">
        <f t="shared" si="50"/>
        <v/>
      </c>
      <c r="AM85" s="39" t="str">
        <f t="shared" si="50"/>
        <v/>
      </c>
      <c r="AN85" s="39" t="str">
        <f t="shared" si="50"/>
        <v/>
      </c>
      <c r="AO85" s="39" t="str">
        <f t="shared" si="50"/>
        <v/>
      </c>
      <c r="AP85" s="39" t="str">
        <f t="shared" si="50"/>
        <v/>
      </c>
      <c r="AQ85" s="39" t="str">
        <f t="shared" si="50"/>
        <v/>
      </c>
      <c r="AR85" s="39" t="str">
        <f t="shared" si="50"/>
        <v/>
      </c>
      <c r="AS85" s="39" t="str">
        <f t="shared" si="50"/>
        <v/>
      </c>
      <c r="AT85" s="39" t="str">
        <f t="shared" si="50"/>
        <v/>
      </c>
      <c r="AU85" s="39" t="str">
        <f t="shared" si="50"/>
        <v/>
      </c>
      <c r="AV85" s="39" t="str">
        <f t="shared" si="50"/>
        <v/>
      </c>
      <c r="AW85" s="39" t="str">
        <f t="shared" si="50"/>
        <v/>
      </c>
      <c r="AX85" s="39" t="str">
        <f t="shared" si="50"/>
        <v/>
      </c>
      <c r="AY85" s="39" t="str">
        <f t="shared" si="50"/>
        <v/>
      </c>
      <c r="AZ85" s="39" t="str">
        <f t="shared" si="50"/>
        <v/>
      </c>
      <c r="BA85" s="39" t="str">
        <f t="shared" si="50"/>
        <v/>
      </c>
      <c r="BB85" s="39" t="str">
        <f t="shared" si="50"/>
        <v/>
      </c>
      <c r="BC85" s="39" t="str">
        <f t="shared" si="50"/>
        <v/>
      </c>
      <c r="BD85" s="40"/>
      <c r="BE85" s="17"/>
      <c r="BF85" s="17"/>
      <c r="BG85" s="17"/>
      <c r="BH85" s="17"/>
      <c r="BI85" s="17"/>
      <c r="BJ85" s="17"/>
      <c r="BK85" s="17"/>
      <c r="BL85" s="17"/>
      <c r="BM85" s="17"/>
      <c r="BN85" s="17"/>
      <c r="BO85" s="17"/>
      <c r="BP85" s="17"/>
    </row>
    <row r="86" spans="2:68" x14ac:dyDescent="0.25">
      <c r="B86" s="45">
        <f t="shared" si="22"/>
        <v>42887</v>
      </c>
      <c r="C86" s="39">
        <f t="shared" si="5"/>
        <v>2.2107007195660162</v>
      </c>
      <c r="D86" s="39">
        <f t="shared" ref="D86:R86" si="51">IF(E28="","",E28/D28)</f>
        <v>1.3845701308796412</v>
      </c>
      <c r="E86" s="39">
        <f t="shared" si="51"/>
        <v>1.2770334395512011</v>
      </c>
      <c r="F86" s="39">
        <f t="shared" si="51"/>
        <v>1.1561831845669881</v>
      </c>
      <c r="G86" s="39">
        <f t="shared" si="51"/>
        <v>1.1320296936303418</v>
      </c>
      <c r="H86" s="39">
        <f t="shared" si="51"/>
        <v>1.081210716917437</v>
      </c>
      <c r="I86" s="39">
        <f t="shared" si="51"/>
        <v>1.0758191820138723</v>
      </c>
      <c r="J86" s="39">
        <f t="shared" si="51"/>
        <v>1.0604713205869276</v>
      </c>
      <c r="K86" s="39">
        <f t="shared" si="51"/>
        <v>1.0655136268343814</v>
      </c>
      <c r="L86" s="39">
        <f t="shared" si="51"/>
        <v>1.0512543039842597</v>
      </c>
      <c r="M86" s="39">
        <f t="shared" si="51"/>
        <v>1.0504398278120906</v>
      </c>
      <c r="N86" s="39">
        <f t="shared" si="51"/>
        <v>1.0880231974913508</v>
      </c>
      <c r="O86" s="39">
        <f t="shared" si="51"/>
        <v>1.0432985682741336</v>
      </c>
      <c r="P86" s="39">
        <f t="shared" si="51"/>
        <v>1.032387012563224</v>
      </c>
      <c r="Q86" s="39">
        <f t="shared" si="51"/>
        <v>1.0507324828396141</v>
      </c>
      <c r="R86" s="39">
        <f t="shared" si="51"/>
        <v>1.020425871605148</v>
      </c>
      <c r="S86" s="39">
        <f t="shared" ref="S86:BC86" si="52">IF(T28="","",T28/S28)</f>
        <v>1.019585208315686</v>
      </c>
      <c r="T86" s="39">
        <f t="shared" si="52"/>
        <v>1.0146905294556301</v>
      </c>
      <c r="U86" s="39">
        <f t="shared" si="52"/>
        <v>1.0138899096053502</v>
      </c>
      <c r="V86" s="39">
        <f t="shared" si="52"/>
        <v>1.0121774427370251</v>
      </c>
      <c r="W86" s="39">
        <f t="shared" si="52"/>
        <v>1.0138928673732455</v>
      </c>
      <c r="X86" s="39">
        <f t="shared" si="52"/>
        <v>1.0110185054386214</v>
      </c>
      <c r="Y86" s="39">
        <f t="shared" si="52"/>
        <v>1.0113874528433702</v>
      </c>
      <c r="Z86" s="39">
        <f t="shared" si="52"/>
        <v>1.0111210886233335</v>
      </c>
      <c r="AA86" s="39">
        <f t="shared" si="52"/>
        <v>1.0101789862003006</v>
      </c>
      <c r="AB86" s="39">
        <f t="shared" si="52"/>
        <v>1.0073713396902684</v>
      </c>
      <c r="AC86" s="39">
        <f t="shared" si="52"/>
        <v>1.0060418904403867</v>
      </c>
      <c r="AD86" s="39">
        <f t="shared" si="52"/>
        <v>1.0052048578673429</v>
      </c>
      <c r="AE86" s="39">
        <f t="shared" si="52"/>
        <v>1.004646840148699</v>
      </c>
      <c r="AF86" s="39">
        <f t="shared" si="52"/>
        <v>1.0040967358266155</v>
      </c>
      <c r="AG86" s="39" t="str">
        <f t="shared" si="52"/>
        <v/>
      </c>
      <c r="AH86" s="39" t="str">
        <f t="shared" si="52"/>
        <v/>
      </c>
      <c r="AI86" s="39" t="str">
        <f t="shared" si="52"/>
        <v/>
      </c>
      <c r="AJ86" s="39" t="str">
        <f t="shared" si="52"/>
        <v/>
      </c>
      <c r="AK86" s="39" t="str">
        <f t="shared" si="52"/>
        <v/>
      </c>
      <c r="AL86" s="39" t="str">
        <f t="shared" si="52"/>
        <v/>
      </c>
      <c r="AM86" s="39" t="str">
        <f t="shared" si="52"/>
        <v/>
      </c>
      <c r="AN86" s="39" t="str">
        <f t="shared" si="52"/>
        <v/>
      </c>
      <c r="AO86" s="39" t="str">
        <f t="shared" si="52"/>
        <v/>
      </c>
      <c r="AP86" s="39" t="str">
        <f t="shared" si="52"/>
        <v/>
      </c>
      <c r="AQ86" s="39" t="str">
        <f t="shared" si="52"/>
        <v/>
      </c>
      <c r="AR86" s="39" t="str">
        <f t="shared" si="52"/>
        <v/>
      </c>
      <c r="AS86" s="39" t="str">
        <f t="shared" si="52"/>
        <v/>
      </c>
      <c r="AT86" s="39" t="str">
        <f t="shared" si="52"/>
        <v/>
      </c>
      <c r="AU86" s="39" t="str">
        <f t="shared" si="52"/>
        <v/>
      </c>
      <c r="AV86" s="39" t="str">
        <f t="shared" si="52"/>
        <v/>
      </c>
      <c r="AW86" s="39" t="str">
        <f t="shared" si="52"/>
        <v/>
      </c>
      <c r="AX86" s="39" t="str">
        <f t="shared" si="52"/>
        <v/>
      </c>
      <c r="AY86" s="39" t="str">
        <f t="shared" si="52"/>
        <v/>
      </c>
      <c r="AZ86" s="39" t="str">
        <f t="shared" si="52"/>
        <v/>
      </c>
      <c r="BA86" s="39" t="str">
        <f t="shared" si="52"/>
        <v/>
      </c>
      <c r="BB86" s="39" t="str">
        <f t="shared" si="52"/>
        <v/>
      </c>
      <c r="BC86" s="39" t="str">
        <f t="shared" si="52"/>
        <v/>
      </c>
      <c r="BD86" s="40"/>
      <c r="BE86" s="17"/>
      <c r="BF86" s="17"/>
      <c r="BG86" s="17"/>
      <c r="BH86" s="17"/>
      <c r="BI86" s="17"/>
      <c r="BJ86" s="17"/>
      <c r="BK86" s="17"/>
      <c r="BL86" s="17"/>
      <c r="BM86" s="17"/>
      <c r="BN86" s="17"/>
      <c r="BO86" s="17"/>
      <c r="BP86" s="17"/>
    </row>
    <row r="87" spans="2:68" x14ac:dyDescent="0.25">
      <c r="B87" s="45">
        <f t="shared" si="22"/>
        <v>42917</v>
      </c>
      <c r="C87" s="39">
        <f t="shared" si="5"/>
        <v>2.140761503610408</v>
      </c>
      <c r="D87" s="39">
        <f t="shared" ref="D87:R87" si="53">IF(E29="","",E29/D29)</f>
        <v>1.4287725221907199</v>
      </c>
      <c r="E87" s="39">
        <f t="shared" si="53"/>
        <v>1.2281069788707111</v>
      </c>
      <c r="F87" s="39">
        <f t="shared" si="53"/>
        <v>1.1720339640041106</v>
      </c>
      <c r="G87" s="39">
        <f t="shared" si="53"/>
        <v>1.1110492727830874</v>
      </c>
      <c r="H87" s="39">
        <f t="shared" si="53"/>
        <v>1.0970705064548163</v>
      </c>
      <c r="I87" s="39">
        <f t="shared" si="53"/>
        <v>1.0747906766236706</v>
      </c>
      <c r="J87" s="39">
        <f t="shared" si="53"/>
        <v>1.0792715022633961</v>
      </c>
      <c r="K87" s="39">
        <f t="shared" si="53"/>
        <v>1.0618415918845103</v>
      </c>
      <c r="L87" s="39">
        <f t="shared" si="53"/>
        <v>1.0598015800110234</v>
      </c>
      <c r="M87" s="39">
        <f t="shared" si="53"/>
        <v>1.1012202421912392</v>
      </c>
      <c r="N87" s="39">
        <f t="shared" si="53"/>
        <v>1.0600280557773998</v>
      </c>
      <c r="O87" s="39">
        <f t="shared" si="53"/>
        <v>1.0401358443964186</v>
      </c>
      <c r="P87" s="39">
        <f t="shared" si="53"/>
        <v>1.0546445817515397</v>
      </c>
      <c r="Q87" s="39">
        <f t="shared" si="53"/>
        <v>1.0235529551676077</v>
      </c>
      <c r="R87" s="39">
        <f t="shared" si="53"/>
        <v>1.022558621316165</v>
      </c>
      <c r="S87" s="39">
        <f t="shared" ref="S87:BC87" si="54">IF(T29="","",T29/S29)</f>
        <v>1.0176156460226091</v>
      </c>
      <c r="T87" s="39">
        <f t="shared" si="54"/>
        <v>1.0164247256866352</v>
      </c>
      <c r="U87" s="39">
        <f t="shared" si="54"/>
        <v>1.0142148317017567</v>
      </c>
      <c r="V87" s="39">
        <f t="shared" si="54"/>
        <v>1.015932830887214</v>
      </c>
      <c r="W87" s="39">
        <f t="shared" si="54"/>
        <v>1.0133402746144335</v>
      </c>
      <c r="X87" s="39">
        <f t="shared" si="54"/>
        <v>1.0134857436424352</v>
      </c>
      <c r="Y87" s="39">
        <f t="shared" si="54"/>
        <v>1.0137498415916868</v>
      </c>
      <c r="Z87" s="39">
        <f t="shared" si="54"/>
        <v>1.0132508281767612</v>
      </c>
      <c r="AA87" s="39">
        <f t="shared" si="54"/>
        <v>1.0088828573191042</v>
      </c>
      <c r="AB87" s="39">
        <f t="shared" si="54"/>
        <v>1.0065423417915011</v>
      </c>
      <c r="AC87" s="39">
        <f t="shared" si="54"/>
        <v>1.0060745960393633</v>
      </c>
      <c r="AD87" s="39">
        <f t="shared" si="54"/>
        <v>1.005011472044439</v>
      </c>
      <c r="AE87" s="39">
        <f t="shared" si="54"/>
        <v>1.0046860919194953</v>
      </c>
      <c r="AF87" s="39" t="str">
        <f t="shared" si="54"/>
        <v/>
      </c>
      <c r="AG87" s="39" t="str">
        <f t="shared" si="54"/>
        <v/>
      </c>
      <c r="AH87" s="39" t="str">
        <f t="shared" si="54"/>
        <v/>
      </c>
      <c r="AI87" s="39" t="str">
        <f t="shared" si="54"/>
        <v/>
      </c>
      <c r="AJ87" s="39" t="str">
        <f t="shared" si="54"/>
        <v/>
      </c>
      <c r="AK87" s="39" t="str">
        <f t="shared" si="54"/>
        <v/>
      </c>
      <c r="AL87" s="39" t="str">
        <f t="shared" si="54"/>
        <v/>
      </c>
      <c r="AM87" s="39" t="str">
        <f t="shared" si="54"/>
        <v/>
      </c>
      <c r="AN87" s="39" t="str">
        <f t="shared" si="54"/>
        <v/>
      </c>
      <c r="AO87" s="39" t="str">
        <f t="shared" si="54"/>
        <v/>
      </c>
      <c r="AP87" s="39" t="str">
        <f t="shared" si="54"/>
        <v/>
      </c>
      <c r="AQ87" s="39" t="str">
        <f t="shared" si="54"/>
        <v/>
      </c>
      <c r="AR87" s="39" t="str">
        <f t="shared" si="54"/>
        <v/>
      </c>
      <c r="AS87" s="39" t="str">
        <f t="shared" si="54"/>
        <v/>
      </c>
      <c r="AT87" s="39" t="str">
        <f t="shared" si="54"/>
        <v/>
      </c>
      <c r="AU87" s="39" t="str">
        <f t="shared" si="54"/>
        <v/>
      </c>
      <c r="AV87" s="39" t="str">
        <f t="shared" si="54"/>
        <v/>
      </c>
      <c r="AW87" s="39" t="str">
        <f t="shared" si="54"/>
        <v/>
      </c>
      <c r="AX87" s="39" t="str">
        <f t="shared" si="54"/>
        <v/>
      </c>
      <c r="AY87" s="39" t="str">
        <f t="shared" si="54"/>
        <v/>
      </c>
      <c r="AZ87" s="39" t="str">
        <f t="shared" si="54"/>
        <v/>
      </c>
      <c r="BA87" s="39" t="str">
        <f t="shared" si="54"/>
        <v/>
      </c>
      <c r="BB87" s="39" t="str">
        <f t="shared" si="54"/>
        <v/>
      </c>
      <c r="BC87" s="39" t="str">
        <f t="shared" si="54"/>
        <v/>
      </c>
      <c r="BD87" s="40"/>
      <c r="BE87" s="17"/>
      <c r="BF87" s="17"/>
      <c r="BG87" s="17"/>
      <c r="BH87" s="17"/>
      <c r="BI87" s="17"/>
      <c r="BJ87" s="17"/>
      <c r="BK87" s="17"/>
      <c r="BL87" s="17"/>
      <c r="BM87" s="17"/>
      <c r="BN87" s="17"/>
      <c r="BO87" s="17"/>
      <c r="BP87" s="17"/>
    </row>
    <row r="88" spans="2:68" x14ac:dyDescent="0.25">
      <c r="B88" s="45">
        <f t="shared" si="22"/>
        <v>42948</v>
      </c>
      <c r="C88" s="39">
        <f t="shared" si="5"/>
        <v>2.1834484483276366</v>
      </c>
      <c r="D88" s="39">
        <f t="shared" ref="D88:R88" si="55">IF(E30="","",E30/D30)</f>
        <v>1.4040494345074415</v>
      </c>
      <c r="E88" s="39">
        <f t="shared" si="55"/>
        <v>1.2416826782994228</v>
      </c>
      <c r="F88" s="39">
        <f t="shared" si="55"/>
        <v>1.1476198839488856</v>
      </c>
      <c r="G88" s="39">
        <f t="shared" si="55"/>
        <v>1.1263844636625702</v>
      </c>
      <c r="H88" s="39">
        <f t="shared" si="55"/>
        <v>1.0924030172413792</v>
      </c>
      <c r="I88" s="39">
        <f t="shared" si="55"/>
        <v>1.0950678175092479</v>
      </c>
      <c r="J88" s="39">
        <f t="shared" si="55"/>
        <v>1.0719513568291859</v>
      </c>
      <c r="K88" s="39">
        <f t="shared" si="55"/>
        <v>1.0673319327731092</v>
      </c>
      <c r="L88" s="39">
        <f t="shared" si="55"/>
        <v>1.1033316099928945</v>
      </c>
      <c r="M88" s="39">
        <f t="shared" si="55"/>
        <v>1.0673866528491442</v>
      </c>
      <c r="N88" s="39">
        <f t="shared" si="55"/>
        <v>1.0523801250868658</v>
      </c>
      <c r="O88" s="39">
        <f t="shared" si="55"/>
        <v>1.0588978097832438</v>
      </c>
      <c r="P88" s="39">
        <f t="shared" si="55"/>
        <v>1.0268428140166006</v>
      </c>
      <c r="Q88" s="39">
        <f t="shared" si="55"/>
        <v>1.0253880425022908</v>
      </c>
      <c r="R88" s="39">
        <f t="shared" si="55"/>
        <v>1.0198579393569083</v>
      </c>
      <c r="S88" s="39">
        <f t="shared" ref="S88:BC88" si="56">IF(T30="","",T30/S30)</f>
        <v>1.01834793679323</v>
      </c>
      <c r="T88" s="39">
        <f t="shared" si="56"/>
        <v>1.0161053096043535</v>
      </c>
      <c r="U88" s="39">
        <f t="shared" si="56"/>
        <v>1.0180212781356299</v>
      </c>
      <c r="V88" s="39">
        <f t="shared" si="56"/>
        <v>1.015071804350917</v>
      </c>
      <c r="W88" s="39">
        <f t="shared" si="56"/>
        <v>1.0147779801092589</v>
      </c>
      <c r="X88" s="39">
        <f t="shared" si="56"/>
        <v>1.0144937538822556</v>
      </c>
      <c r="Y88" s="39">
        <f t="shared" si="56"/>
        <v>1.014830940880332</v>
      </c>
      <c r="Z88" s="39">
        <f t="shared" si="56"/>
        <v>1.0111952805523898</v>
      </c>
      <c r="AA88" s="39">
        <f t="shared" si="56"/>
        <v>1.0081543357199683</v>
      </c>
      <c r="AB88" s="39">
        <f t="shared" si="56"/>
        <v>1.0067074373643716</v>
      </c>
      <c r="AC88" s="39">
        <f t="shared" si="56"/>
        <v>1.0058135737148082</v>
      </c>
      <c r="AD88" s="39">
        <f t="shared" si="56"/>
        <v>1.0051954799324587</v>
      </c>
      <c r="AE88" s="39" t="str">
        <f t="shared" si="56"/>
        <v/>
      </c>
      <c r="AF88" s="39" t="str">
        <f t="shared" si="56"/>
        <v/>
      </c>
      <c r="AG88" s="39" t="str">
        <f t="shared" si="56"/>
        <v/>
      </c>
      <c r="AH88" s="39" t="str">
        <f t="shared" si="56"/>
        <v/>
      </c>
      <c r="AI88" s="39" t="str">
        <f t="shared" si="56"/>
        <v/>
      </c>
      <c r="AJ88" s="39" t="str">
        <f t="shared" si="56"/>
        <v/>
      </c>
      <c r="AK88" s="39" t="str">
        <f t="shared" si="56"/>
        <v/>
      </c>
      <c r="AL88" s="39" t="str">
        <f t="shared" si="56"/>
        <v/>
      </c>
      <c r="AM88" s="39" t="str">
        <f t="shared" si="56"/>
        <v/>
      </c>
      <c r="AN88" s="39" t="str">
        <f t="shared" si="56"/>
        <v/>
      </c>
      <c r="AO88" s="39" t="str">
        <f t="shared" si="56"/>
        <v/>
      </c>
      <c r="AP88" s="39" t="str">
        <f t="shared" si="56"/>
        <v/>
      </c>
      <c r="AQ88" s="39" t="str">
        <f t="shared" si="56"/>
        <v/>
      </c>
      <c r="AR88" s="39" t="str">
        <f t="shared" si="56"/>
        <v/>
      </c>
      <c r="AS88" s="39" t="str">
        <f t="shared" si="56"/>
        <v/>
      </c>
      <c r="AT88" s="39" t="str">
        <f t="shared" si="56"/>
        <v/>
      </c>
      <c r="AU88" s="39" t="str">
        <f t="shared" si="56"/>
        <v/>
      </c>
      <c r="AV88" s="39" t="str">
        <f t="shared" si="56"/>
        <v/>
      </c>
      <c r="AW88" s="39" t="str">
        <f t="shared" si="56"/>
        <v/>
      </c>
      <c r="AX88" s="39" t="str">
        <f t="shared" si="56"/>
        <v/>
      </c>
      <c r="AY88" s="39" t="str">
        <f t="shared" si="56"/>
        <v/>
      </c>
      <c r="AZ88" s="39" t="str">
        <f t="shared" si="56"/>
        <v/>
      </c>
      <c r="BA88" s="39" t="str">
        <f t="shared" si="56"/>
        <v/>
      </c>
      <c r="BB88" s="39" t="str">
        <f t="shared" si="56"/>
        <v/>
      </c>
      <c r="BC88" s="39" t="str">
        <f t="shared" si="56"/>
        <v/>
      </c>
      <c r="BD88" s="40"/>
      <c r="BE88" s="17"/>
      <c r="BF88" s="17"/>
      <c r="BG88" s="17"/>
      <c r="BH88" s="17"/>
      <c r="BI88" s="17"/>
      <c r="BJ88" s="17"/>
      <c r="BK88" s="17"/>
      <c r="BL88" s="17"/>
      <c r="BM88" s="17"/>
      <c r="BN88" s="17"/>
      <c r="BO88" s="17"/>
      <c r="BP88" s="17"/>
    </row>
    <row r="89" spans="2:68" x14ac:dyDescent="0.25">
      <c r="B89" s="45">
        <f t="shared" si="22"/>
        <v>42979</v>
      </c>
      <c r="C89" s="39">
        <f t="shared" si="5"/>
        <v>2.2035175973968166</v>
      </c>
      <c r="D89" s="39">
        <f t="shared" ref="D89:R89" si="57">IF(E31="","",E31/D31)</f>
        <v>1.398359882401486</v>
      </c>
      <c r="E89" s="39">
        <f t="shared" si="57"/>
        <v>1.2095735016397735</v>
      </c>
      <c r="F89" s="39">
        <f t="shared" si="57"/>
        <v>1.1666043380703066</v>
      </c>
      <c r="G89" s="39">
        <f t="shared" si="57"/>
        <v>1.1182881872094887</v>
      </c>
      <c r="H89" s="39">
        <f t="shared" si="57"/>
        <v>1.1107926042711767</v>
      </c>
      <c r="I89" s="39">
        <f t="shared" si="57"/>
        <v>1.084258064516129</v>
      </c>
      <c r="J89" s="39">
        <f t="shared" si="57"/>
        <v>1.0739021777936451</v>
      </c>
      <c r="K89" s="39">
        <f t="shared" si="57"/>
        <v>1.1071581385604394</v>
      </c>
      <c r="L89" s="39">
        <f t="shared" si="57"/>
        <v>1.0647561768469946</v>
      </c>
      <c r="M89" s="39">
        <f t="shared" si="57"/>
        <v>1.0548172757475083</v>
      </c>
      <c r="N89" s="39">
        <f t="shared" si="57"/>
        <v>1.0677991406805867</v>
      </c>
      <c r="O89" s="39">
        <f t="shared" si="57"/>
        <v>1.0311570307070963</v>
      </c>
      <c r="P89" s="39">
        <f t="shared" si="57"/>
        <v>1.0274763449673099</v>
      </c>
      <c r="Q89" s="39">
        <f t="shared" si="57"/>
        <v>1.0217097482682886</v>
      </c>
      <c r="R89" s="39">
        <f t="shared" si="57"/>
        <v>1.0201736254650682</v>
      </c>
      <c r="S89" s="39">
        <f t="shared" ref="S89:BC89" si="58">IF(T31="","",T31/S31)</f>
        <v>1.0172623389253586</v>
      </c>
      <c r="T89" s="39">
        <f t="shared" si="58"/>
        <v>1.0188017845761632</v>
      </c>
      <c r="U89" s="39">
        <f t="shared" si="58"/>
        <v>1.0161088520487958</v>
      </c>
      <c r="V89" s="39">
        <f t="shared" si="58"/>
        <v>1.0153147606587656</v>
      </c>
      <c r="W89" s="39">
        <f t="shared" si="58"/>
        <v>1.0142499810505572</v>
      </c>
      <c r="X89" s="39">
        <f t="shared" si="58"/>
        <v>1.0141245048950003</v>
      </c>
      <c r="Y89" s="39">
        <f t="shared" si="58"/>
        <v>1.0114959469417832</v>
      </c>
      <c r="Z89" s="39">
        <f t="shared" si="58"/>
        <v>1.0094710767885764</v>
      </c>
      <c r="AA89" s="39">
        <f t="shared" si="58"/>
        <v>1.0079387990762125</v>
      </c>
      <c r="AB89" s="39">
        <f t="shared" si="58"/>
        <v>1.0060146069024773</v>
      </c>
      <c r="AC89" s="39">
        <f t="shared" si="58"/>
        <v>1.0056227758007117</v>
      </c>
      <c r="AD89" s="39" t="str">
        <f t="shared" si="58"/>
        <v/>
      </c>
      <c r="AE89" s="39" t="str">
        <f t="shared" si="58"/>
        <v/>
      </c>
      <c r="AF89" s="39" t="str">
        <f t="shared" si="58"/>
        <v/>
      </c>
      <c r="AG89" s="39" t="str">
        <f t="shared" si="58"/>
        <v/>
      </c>
      <c r="AH89" s="39" t="str">
        <f t="shared" si="58"/>
        <v/>
      </c>
      <c r="AI89" s="39" t="str">
        <f t="shared" si="58"/>
        <v/>
      </c>
      <c r="AJ89" s="39" t="str">
        <f t="shared" si="58"/>
        <v/>
      </c>
      <c r="AK89" s="39" t="str">
        <f t="shared" si="58"/>
        <v/>
      </c>
      <c r="AL89" s="39" t="str">
        <f t="shared" si="58"/>
        <v/>
      </c>
      <c r="AM89" s="39" t="str">
        <f t="shared" si="58"/>
        <v/>
      </c>
      <c r="AN89" s="39" t="str">
        <f t="shared" si="58"/>
        <v/>
      </c>
      <c r="AO89" s="39" t="str">
        <f t="shared" si="58"/>
        <v/>
      </c>
      <c r="AP89" s="39" t="str">
        <f t="shared" si="58"/>
        <v/>
      </c>
      <c r="AQ89" s="39" t="str">
        <f t="shared" si="58"/>
        <v/>
      </c>
      <c r="AR89" s="39" t="str">
        <f t="shared" si="58"/>
        <v/>
      </c>
      <c r="AS89" s="39" t="str">
        <f t="shared" si="58"/>
        <v/>
      </c>
      <c r="AT89" s="39" t="str">
        <f t="shared" si="58"/>
        <v/>
      </c>
      <c r="AU89" s="39" t="str">
        <f t="shared" si="58"/>
        <v/>
      </c>
      <c r="AV89" s="39" t="str">
        <f t="shared" si="58"/>
        <v/>
      </c>
      <c r="AW89" s="39" t="str">
        <f t="shared" si="58"/>
        <v/>
      </c>
      <c r="AX89" s="39" t="str">
        <f t="shared" si="58"/>
        <v/>
      </c>
      <c r="AY89" s="39" t="str">
        <f t="shared" si="58"/>
        <v/>
      </c>
      <c r="AZ89" s="39" t="str">
        <f t="shared" si="58"/>
        <v/>
      </c>
      <c r="BA89" s="39" t="str">
        <f t="shared" si="58"/>
        <v/>
      </c>
      <c r="BB89" s="39" t="str">
        <f t="shared" si="58"/>
        <v/>
      </c>
      <c r="BC89" s="39" t="str">
        <f t="shared" si="58"/>
        <v/>
      </c>
      <c r="BD89" s="40"/>
      <c r="BE89" s="17"/>
      <c r="BF89" s="17"/>
      <c r="BG89" s="17"/>
      <c r="BH89" s="17"/>
      <c r="BI89" s="17"/>
      <c r="BJ89" s="17"/>
      <c r="BK89" s="17"/>
      <c r="BL89" s="17"/>
      <c r="BM89" s="17"/>
      <c r="BN89" s="17"/>
      <c r="BO89" s="17"/>
      <c r="BP89" s="17"/>
    </row>
    <row r="90" spans="2:68" x14ac:dyDescent="0.25">
      <c r="B90" s="45">
        <f t="shared" si="22"/>
        <v>43009</v>
      </c>
      <c r="C90" s="39">
        <f t="shared" si="5"/>
        <v>2.1071259557601487</v>
      </c>
      <c r="D90" s="39">
        <f t="shared" ref="D90:R90" si="59">IF(E32="","",E32/D32)</f>
        <v>1.3616651215103006</v>
      </c>
      <c r="E90" s="39">
        <f t="shared" si="59"/>
        <v>1.2395877156079091</v>
      </c>
      <c r="F90" s="39">
        <f t="shared" si="59"/>
        <v>1.1544204988969964</v>
      </c>
      <c r="G90" s="39">
        <f t="shared" si="59"/>
        <v>1.1400852565044832</v>
      </c>
      <c r="H90" s="39">
        <f t="shared" si="59"/>
        <v>1.1031459515214028</v>
      </c>
      <c r="I90" s="39">
        <f t="shared" si="59"/>
        <v>1.0890603085553998</v>
      </c>
      <c r="J90" s="39">
        <f t="shared" si="59"/>
        <v>1.1176481632459527</v>
      </c>
      <c r="K90" s="39">
        <f t="shared" si="59"/>
        <v>1.0718882902742697</v>
      </c>
      <c r="L90" s="39">
        <f t="shared" si="59"/>
        <v>1.0576403761989013</v>
      </c>
      <c r="M90" s="39">
        <f t="shared" si="59"/>
        <v>1.0733017474141253</v>
      </c>
      <c r="N90" s="39">
        <f t="shared" si="59"/>
        <v>1.0399421506534552</v>
      </c>
      <c r="O90" s="39">
        <f t="shared" si="59"/>
        <v>1.0313625039040628</v>
      </c>
      <c r="P90" s="39">
        <f t="shared" si="59"/>
        <v>1.0239072116143286</v>
      </c>
      <c r="Q90" s="39">
        <f t="shared" si="59"/>
        <v>1.0230407644293751</v>
      </c>
      <c r="R90" s="39">
        <f t="shared" si="59"/>
        <v>1.0194335643266044</v>
      </c>
      <c r="S90" s="39">
        <f t="shared" ref="S90:BC90" si="60">IF(T32="","",T32/S32)</f>
        <v>1.0210580759568495</v>
      </c>
      <c r="T90" s="39">
        <f t="shared" si="60"/>
        <v>1.0170779361748317</v>
      </c>
      <c r="U90" s="39">
        <f t="shared" si="60"/>
        <v>1.016364283173248</v>
      </c>
      <c r="V90" s="39">
        <f t="shared" si="60"/>
        <v>1.015470773538677</v>
      </c>
      <c r="W90" s="39">
        <f t="shared" si="60"/>
        <v>1.0148214531917827</v>
      </c>
      <c r="X90" s="39">
        <f t="shared" si="60"/>
        <v>1.0121595000339652</v>
      </c>
      <c r="Y90" s="39">
        <f t="shared" si="60"/>
        <v>1.0102684563758388</v>
      </c>
      <c r="Z90" s="39">
        <f t="shared" si="60"/>
        <v>1.0093669036072543</v>
      </c>
      <c r="AA90" s="39">
        <f t="shared" si="60"/>
        <v>1.0067789917072529</v>
      </c>
      <c r="AB90" s="39">
        <f t="shared" si="60"/>
        <v>1.0061449957508009</v>
      </c>
      <c r="AC90" s="39" t="str">
        <f t="shared" si="60"/>
        <v/>
      </c>
      <c r="AD90" s="39" t="str">
        <f t="shared" si="60"/>
        <v/>
      </c>
      <c r="AE90" s="39" t="str">
        <f t="shared" si="60"/>
        <v/>
      </c>
      <c r="AF90" s="39" t="str">
        <f t="shared" si="60"/>
        <v/>
      </c>
      <c r="AG90" s="39" t="str">
        <f t="shared" si="60"/>
        <v/>
      </c>
      <c r="AH90" s="39" t="str">
        <f t="shared" si="60"/>
        <v/>
      </c>
      <c r="AI90" s="39" t="str">
        <f t="shared" si="60"/>
        <v/>
      </c>
      <c r="AJ90" s="39" t="str">
        <f t="shared" si="60"/>
        <v/>
      </c>
      <c r="AK90" s="39" t="str">
        <f t="shared" si="60"/>
        <v/>
      </c>
      <c r="AL90" s="39" t="str">
        <f t="shared" si="60"/>
        <v/>
      </c>
      <c r="AM90" s="39" t="str">
        <f t="shared" si="60"/>
        <v/>
      </c>
      <c r="AN90" s="39" t="str">
        <f t="shared" si="60"/>
        <v/>
      </c>
      <c r="AO90" s="39" t="str">
        <f t="shared" si="60"/>
        <v/>
      </c>
      <c r="AP90" s="39" t="str">
        <f t="shared" si="60"/>
        <v/>
      </c>
      <c r="AQ90" s="39" t="str">
        <f t="shared" si="60"/>
        <v/>
      </c>
      <c r="AR90" s="39" t="str">
        <f t="shared" si="60"/>
        <v/>
      </c>
      <c r="AS90" s="39" t="str">
        <f t="shared" si="60"/>
        <v/>
      </c>
      <c r="AT90" s="39" t="str">
        <f t="shared" si="60"/>
        <v/>
      </c>
      <c r="AU90" s="39" t="str">
        <f t="shared" si="60"/>
        <v/>
      </c>
      <c r="AV90" s="39" t="str">
        <f t="shared" si="60"/>
        <v/>
      </c>
      <c r="AW90" s="39" t="str">
        <f t="shared" si="60"/>
        <v/>
      </c>
      <c r="AX90" s="39" t="str">
        <f t="shared" si="60"/>
        <v/>
      </c>
      <c r="AY90" s="39" t="str">
        <f t="shared" si="60"/>
        <v/>
      </c>
      <c r="AZ90" s="39" t="str">
        <f t="shared" si="60"/>
        <v/>
      </c>
      <c r="BA90" s="39" t="str">
        <f t="shared" si="60"/>
        <v/>
      </c>
      <c r="BB90" s="39" t="str">
        <f t="shared" si="60"/>
        <v/>
      </c>
      <c r="BC90" s="39" t="str">
        <f t="shared" si="60"/>
        <v/>
      </c>
      <c r="BD90" s="40"/>
      <c r="BE90" s="17"/>
      <c r="BF90" s="17"/>
      <c r="BG90" s="17"/>
      <c r="BH90" s="17"/>
      <c r="BI90" s="17"/>
      <c r="BJ90" s="17"/>
      <c r="BK90" s="17"/>
      <c r="BL90" s="17"/>
      <c r="BM90" s="17"/>
      <c r="BN90" s="17"/>
      <c r="BO90" s="17"/>
      <c r="BP90" s="17"/>
    </row>
    <row r="91" spans="2:68" x14ac:dyDescent="0.25">
      <c r="B91" s="45">
        <f t="shared" si="22"/>
        <v>43040</v>
      </c>
      <c r="C91" s="39">
        <f t="shared" si="5"/>
        <v>2.0902828393276134</v>
      </c>
      <c r="D91" s="39">
        <f t="shared" ref="D91:R91" si="61">IF(E33="","",E33/D33)</f>
        <v>1.421653407125562</v>
      </c>
      <c r="E91" s="39">
        <f t="shared" si="61"/>
        <v>1.2231143552311436</v>
      </c>
      <c r="F91" s="39">
        <f t="shared" si="61"/>
        <v>1.188183807439825</v>
      </c>
      <c r="G91" s="39">
        <f t="shared" si="61"/>
        <v>1.1330989452536413</v>
      </c>
      <c r="H91" s="39">
        <f t="shared" si="61"/>
        <v>1.1085992907801419</v>
      </c>
      <c r="I91" s="39">
        <f t="shared" si="61"/>
        <v>1.1322264214026854</v>
      </c>
      <c r="J91" s="39">
        <f t="shared" si="61"/>
        <v>1.0831451827399681</v>
      </c>
      <c r="K91" s="39">
        <f t="shared" si="61"/>
        <v>1.0658608224130139</v>
      </c>
      <c r="L91" s="39">
        <f t="shared" si="61"/>
        <v>1.0759159642941654</v>
      </c>
      <c r="M91" s="39">
        <f t="shared" si="61"/>
        <v>1.0435152974670763</v>
      </c>
      <c r="N91" s="39">
        <f t="shared" si="61"/>
        <v>1.0404103640425635</v>
      </c>
      <c r="O91" s="39">
        <f t="shared" si="61"/>
        <v>1.0288308527567163</v>
      </c>
      <c r="P91" s="39">
        <f t="shared" si="61"/>
        <v>1.0260212901464836</v>
      </c>
      <c r="Q91" s="39">
        <f t="shared" si="61"/>
        <v>1.0220803405160948</v>
      </c>
      <c r="R91" s="39">
        <f t="shared" si="61"/>
        <v>1.0232517785875412</v>
      </c>
      <c r="S91" s="39">
        <f t="shared" ref="S91:BC91" si="62">IF(T33="","",T33/S33)</f>
        <v>1.0188231304052908</v>
      </c>
      <c r="T91" s="39">
        <f t="shared" si="62"/>
        <v>1.0181424766977363</v>
      </c>
      <c r="U91" s="39">
        <f t="shared" si="62"/>
        <v>1.0164296223639038</v>
      </c>
      <c r="V91" s="39">
        <f t="shared" si="62"/>
        <v>1.0164053075995174</v>
      </c>
      <c r="W91" s="39">
        <f t="shared" si="62"/>
        <v>1.0128965899200886</v>
      </c>
      <c r="X91" s="39">
        <f t="shared" si="62"/>
        <v>1.0107795656928604</v>
      </c>
      <c r="Y91" s="39">
        <f t="shared" si="62"/>
        <v>1.0104327666151469</v>
      </c>
      <c r="Z91" s="39">
        <f t="shared" si="62"/>
        <v>1.0082600382409177</v>
      </c>
      <c r="AA91" s="39">
        <f t="shared" si="62"/>
        <v>1.0068269741333535</v>
      </c>
      <c r="AB91" s="39" t="str">
        <f t="shared" si="62"/>
        <v/>
      </c>
      <c r="AC91" s="39" t="str">
        <f t="shared" si="62"/>
        <v/>
      </c>
      <c r="AD91" s="39" t="str">
        <f t="shared" si="62"/>
        <v/>
      </c>
      <c r="AE91" s="39" t="str">
        <f t="shared" si="62"/>
        <v/>
      </c>
      <c r="AF91" s="39" t="str">
        <f t="shared" si="62"/>
        <v/>
      </c>
      <c r="AG91" s="39" t="str">
        <f t="shared" si="62"/>
        <v/>
      </c>
      <c r="AH91" s="39" t="str">
        <f t="shared" si="62"/>
        <v/>
      </c>
      <c r="AI91" s="39" t="str">
        <f t="shared" si="62"/>
        <v/>
      </c>
      <c r="AJ91" s="39" t="str">
        <f t="shared" si="62"/>
        <v/>
      </c>
      <c r="AK91" s="39" t="str">
        <f t="shared" si="62"/>
        <v/>
      </c>
      <c r="AL91" s="39" t="str">
        <f t="shared" si="62"/>
        <v/>
      </c>
      <c r="AM91" s="39" t="str">
        <f t="shared" si="62"/>
        <v/>
      </c>
      <c r="AN91" s="39" t="str">
        <f t="shared" si="62"/>
        <v/>
      </c>
      <c r="AO91" s="39" t="str">
        <f t="shared" si="62"/>
        <v/>
      </c>
      <c r="AP91" s="39" t="str">
        <f t="shared" si="62"/>
        <v/>
      </c>
      <c r="AQ91" s="39" t="str">
        <f t="shared" si="62"/>
        <v/>
      </c>
      <c r="AR91" s="39" t="str">
        <f t="shared" si="62"/>
        <v/>
      </c>
      <c r="AS91" s="39" t="str">
        <f t="shared" si="62"/>
        <v/>
      </c>
      <c r="AT91" s="39" t="str">
        <f t="shared" si="62"/>
        <v/>
      </c>
      <c r="AU91" s="39" t="str">
        <f t="shared" si="62"/>
        <v/>
      </c>
      <c r="AV91" s="39" t="str">
        <f t="shared" si="62"/>
        <v/>
      </c>
      <c r="AW91" s="39" t="str">
        <f t="shared" si="62"/>
        <v/>
      </c>
      <c r="AX91" s="39" t="str">
        <f t="shared" si="62"/>
        <v/>
      </c>
      <c r="AY91" s="39" t="str">
        <f t="shared" si="62"/>
        <v/>
      </c>
      <c r="AZ91" s="39" t="str">
        <f t="shared" si="62"/>
        <v/>
      </c>
      <c r="BA91" s="39" t="str">
        <f t="shared" si="62"/>
        <v/>
      </c>
      <c r="BB91" s="39" t="str">
        <f t="shared" si="62"/>
        <v/>
      </c>
      <c r="BC91" s="39" t="str">
        <f t="shared" si="62"/>
        <v/>
      </c>
      <c r="BD91" s="40"/>
      <c r="BE91" s="17"/>
      <c r="BF91" s="17"/>
      <c r="BG91" s="17"/>
      <c r="BH91" s="17"/>
      <c r="BI91" s="17"/>
      <c r="BJ91" s="17"/>
      <c r="BK91" s="17"/>
      <c r="BL91" s="17"/>
      <c r="BM91" s="17"/>
      <c r="BN91" s="17"/>
      <c r="BO91" s="17"/>
      <c r="BP91" s="17"/>
    </row>
    <row r="92" spans="2:68" x14ac:dyDescent="0.25">
      <c r="B92" s="45">
        <f t="shared" si="22"/>
        <v>43070</v>
      </c>
      <c r="C92" s="39">
        <f t="shared" si="5"/>
        <v>2.2484984984984986</v>
      </c>
      <c r="D92" s="39">
        <f t="shared" ref="D92:R92" si="63">IF(E34="","",E34/D34)</f>
        <v>1.353255425709516</v>
      </c>
      <c r="E92" s="39">
        <f t="shared" si="63"/>
        <v>1.2563533185294844</v>
      </c>
      <c r="F92" s="39">
        <f t="shared" si="63"/>
        <v>1.1620188531029065</v>
      </c>
      <c r="G92" s="39">
        <f t="shared" si="63"/>
        <v>1.1308095318573601</v>
      </c>
      <c r="H92" s="39">
        <f t="shared" si="63"/>
        <v>1.1486981602745698</v>
      </c>
      <c r="I92" s="39">
        <f t="shared" si="63"/>
        <v>1.0953374650520167</v>
      </c>
      <c r="J92" s="39">
        <f t="shared" si="63"/>
        <v>1.0733423879491295</v>
      </c>
      <c r="K92" s="39">
        <f t="shared" si="63"/>
        <v>1.0787611772523471</v>
      </c>
      <c r="L92" s="39">
        <f t="shared" si="63"/>
        <v>1.0458595393647756</v>
      </c>
      <c r="M92" s="39">
        <f t="shared" si="63"/>
        <v>1.0444019594987364</v>
      </c>
      <c r="N92" s="39">
        <f t="shared" si="63"/>
        <v>1.0369624332762615</v>
      </c>
      <c r="O92" s="39">
        <f t="shared" si="63"/>
        <v>1.0283605283605284</v>
      </c>
      <c r="P92" s="39">
        <f t="shared" si="63"/>
        <v>1.0235171892708728</v>
      </c>
      <c r="Q92" s="39">
        <f t="shared" si="63"/>
        <v>1.0256528559564455</v>
      </c>
      <c r="R92" s="39">
        <f t="shared" si="63"/>
        <v>1.0200629779577148</v>
      </c>
      <c r="S92" s="39">
        <f t="shared" ref="S92:BC92" si="64">IF(T34="","",T34/S34)</f>
        <v>1.0194919738931028</v>
      </c>
      <c r="T92" s="39">
        <f t="shared" si="64"/>
        <v>1.0192923263258067</v>
      </c>
      <c r="U92" s="39">
        <f t="shared" si="64"/>
        <v>1.0181632999490748</v>
      </c>
      <c r="V92" s="39">
        <f t="shared" si="64"/>
        <v>1.0142547515838614</v>
      </c>
      <c r="W92" s="39">
        <f t="shared" si="64"/>
        <v>1.0118352921837759</v>
      </c>
      <c r="X92" s="39">
        <f t="shared" si="64"/>
        <v>1.0116156282998945</v>
      </c>
      <c r="Y92" s="39">
        <f t="shared" si="64"/>
        <v>1.0097960494620202</v>
      </c>
      <c r="Z92" s="39">
        <f t="shared" si="64"/>
        <v>1.0091444020356235</v>
      </c>
      <c r="AA92" s="39" t="str">
        <f t="shared" si="64"/>
        <v/>
      </c>
      <c r="AB92" s="39" t="str">
        <f t="shared" si="64"/>
        <v/>
      </c>
      <c r="AC92" s="39" t="str">
        <f t="shared" si="64"/>
        <v/>
      </c>
      <c r="AD92" s="39" t="str">
        <f t="shared" si="64"/>
        <v/>
      </c>
      <c r="AE92" s="39" t="str">
        <f t="shared" si="64"/>
        <v/>
      </c>
      <c r="AF92" s="39" t="str">
        <f t="shared" si="64"/>
        <v/>
      </c>
      <c r="AG92" s="39" t="str">
        <f t="shared" si="64"/>
        <v/>
      </c>
      <c r="AH92" s="39" t="str">
        <f t="shared" si="64"/>
        <v/>
      </c>
      <c r="AI92" s="39" t="str">
        <f t="shared" si="64"/>
        <v/>
      </c>
      <c r="AJ92" s="39" t="str">
        <f t="shared" si="64"/>
        <v/>
      </c>
      <c r="AK92" s="39" t="str">
        <f t="shared" si="64"/>
        <v/>
      </c>
      <c r="AL92" s="39" t="str">
        <f t="shared" si="64"/>
        <v/>
      </c>
      <c r="AM92" s="39" t="str">
        <f t="shared" si="64"/>
        <v/>
      </c>
      <c r="AN92" s="39" t="str">
        <f t="shared" si="64"/>
        <v/>
      </c>
      <c r="AO92" s="39" t="str">
        <f t="shared" si="64"/>
        <v/>
      </c>
      <c r="AP92" s="39" t="str">
        <f t="shared" si="64"/>
        <v/>
      </c>
      <c r="AQ92" s="39" t="str">
        <f t="shared" si="64"/>
        <v/>
      </c>
      <c r="AR92" s="39" t="str">
        <f t="shared" si="64"/>
        <v/>
      </c>
      <c r="AS92" s="39" t="str">
        <f t="shared" si="64"/>
        <v/>
      </c>
      <c r="AT92" s="39" t="str">
        <f t="shared" si="64"/>
        <v/>
      </c>
      <c r="AU92" s="39" t="str">
        <f t="shared" si="64"/>
        <v/>
      </c>
      <c r="AV92" s="39" t="str">
        <f t="shared" si="64"/>
        <v/>
      </c>
      <c r="AW92" s="39" t="str">
        <f t="shared" si="64"/>
        <v/>
      </c>
      <c r="AX92" s="39" t="str">
        <f t="shared" si="64"/>
        <v/>
      </c>
      <c r="AY92" s="39" t="str">
        <f t="shared" si="64"/>
        <v/>
      </c>
      <c r="AZ92" s="39" t="str">
        <f t="shared" si="64"/>
        <v/>
      </c>
      <c r="BA92" s="39" t="str">
        <f t="shared" si="64"/>
        <v/>
      </c>
      <c r="BB92" s="39" t="str">
        <f t="shared" si="64"/>
        <v/>
      </c>
      <c r="BC92" s="39" t="str">
        <f t="shared" si="64"/>
        <v/>
      </c>
      <c r="BD92" s="40"/>
      <c r="BE92" s="17"/>
      <c r="BF92" s="17"/>
      <c r="BG92" s="17"/>
      <c r="BH92" s="17"/>
      <c r="BI92" s="17"/>
      <c r="BJ92" s="17"/>
      <c r="BK92" s="17"/>
      <c r="BL92" s="17"/>
      <c r="BM92" s="17"/>
      <c r="BN92" s="17"/>
      <c r="BO92" s="17"/>
      <c r="BP92" s="17"/>
    </row>
    <row r="93" spans="2:68" x14ac:dyDescent="0.25">
      <c r="B93" s="45">
        <f t="shared" si="22"/>
        <v>43101</v>
      </c>
      <c r="C93" s="39">
        <f t="shared" si="5"/>
        <v>2.1044117647058824</v>
      </c>
      <c r="D93" s="39">
        <f t="shared" ref="D93:R93" si="65">IF(E35="","",E35/D35)</f>
        <v>1.4444444444444444</v>
      </c>
      <c r="E93" s="39">
        <f t="shared" si="65"/>
        <v>1.2329462989840347</v>
      </c>
      <c r="F93" s="39">
        <f t="shared" si="65"/>
        <v>1.1689228958210711</v>
      </c>
      <c r="G93" s="39">
        <f t="shared" si="65"/>
        <v>1.1777156892381349</v>
      </c>
      <c r="H93" s="39">
        <f t="shared" si="65"/>
        <v>1.1154947115422957</v>
      </c>
      <c r="I93" s="39">
        <f t="shared" si="65"/>
        <v>1.0849933598937582</v>
      </c>
      <c r="J93" s="39">
        <f t="shared" si="65"/>
        <v>1.0887166925573883</v>
      </c>
      <c r="K93" s="39">
        <f t="shared" si="65"/>
        <v>1.0524828350321582</v>
      </c>
      <c r="L93" s="39">
        <f t="shared" si="65"/>
        <v>1.0474436753484726</v>
      </c>
      <c r="M93" s="39">
        <f t="shared" si="65"/>
        <v>1.0414518674381905</v>
      </c>
      <c r="N93" s="39">
        <f t="shared" si="65"/>
        <v>1.0370744519648449</v>
      </c>
      <c r="O93" s="39">
        <f t="shared" si="65"/>
        <v>1.027761542957335</v>
      </c>
      <c r="P93" s="39">
        <f t="shared" si="65"/>
        <v>1.0290019903326699</v>
      </c>
      <c r="Q93" s="39">
        <f t="shared" si="65"/>
        <v>1.0224739799207885</v>
      </c>
      <c r="R93" s="39">
        <f t="shared" si="65"/>
        <v>1.0209891000810738</v>
      </c>
      <c r="S93" s="39">
        <f t="shared" ref="S93:BC93" si="66">IF(T35="","",T35/S35)</f>
        <v>1.0197635433209811</v>
      </c>
      <c r="T93" s="39">
        <f t="shared" si="66"/>
        <v>1.0192074753417546</v>
      </c>
      <c r="U93" s="39">
        <f t="shared" si="66"/>
        <v>1.015195246179966</v>
      </c>
      <c r="V93" s="39">
        <f t="shared" si="66"/>
        <v>1.0123756166903588</v>
      </c>
      <c r="W93" s="39">
        <f t="shared" si="66"/>
        <v>1.0114809614272735</v>
      </c>
      <c r="X93" s="39">
        <f t="shared" si="66"/>
        <v>1.0093908214927323</v>
      </c>
      <c r="Y93" s="39">
        <f t="shared" si="66"/>
        <v>1.0093034544130735</v>
      </c>
      <c r="Z93" s="39" t="str">
        <f t="shared" si="66"/>
        <v/>
      </c>
      <c r="AA93" s="39" t="str">
        <f t="shared" si="66"/>
        <v/>
      </c>
      <c r="AB93" s="39" t="str">
        <f t="shared" si="66"/>
        <v/>
      </c>
      <c r="AC93" s="39" t="str">
        <f t="shared" si="66"/>
        <v/>
      </c>
      <c r="AD93" s="39" t="str">
        <f t="shared" si="66"/>
        <v/>
      </c>
      <c r="AE93" s="39" t="str">
        <f t="shared" si="66"/>
        <v/>
      </c>
      <c r="AF93" s="39" t="str">
        <f t="shared" si="66"/>
        <v/>
      </c>
      <c r="AG93" s="39" t="str">
        <f t="shared" si="66"/>
        <v/>
      </c>
      <c r="AH93" s="39" t="str">
        <f t="shared" si="66"/>
        <v/>
      </c>
      <c r="AI93" s="39" t="str">
        <f t="shared" si="66"/>
        <v/>
      </c>
      <c r="AJ93" s="39" t="str">
        <f t="shared" si="66"/>
        <v/>
      </c>
      <c r="AK93" s="39" t="str">
        <f t="shared" si="66"/>
        <v/>
      </c>
      <c r="AL93" s="39" t="str">
        <f t="shared" si="66"/>
        <v/>
      </c>
      <c r="AM93" s="39" t="str">
        <f t="shared" si="66"/>
        <v/>
      </c>
      <c r="AN93" s="39" t="str">
        <f t="shared" si="66"/>
        <v/>
      </c>
      <c r="AO93" s="39" t="str">
        <f t="shared" si="66"/>
        <v/>
      </c>
      <c r="AP93" s="39" t="str">
        <f t="shared" si="66"/>
        <v/>
      </c>
      <c r="AQ93" s="39" t="str">
        <f t="shared" si="66"/>
        <v/>
      </c>
      <c r="AR93" s="39" t="str">
        <f t="shared" si="66"/>
        <v/>
      </c>
      <c r="AS93" s="39" t="str">
        <f t="shared" si="66"/>
        <v/>
      </c>
      <c r="AT93" s="39" t="str">
        <f t="shared" si="66"/>
        <v/>
      </c>
      <c r="AU93" s="39" t="str">
        <f t="shared" si="66"/>
        <v/>
      </c>
      <c r="AV93" s="39" t="str">
        <f t="shared" si="66"/>
        <v/>
      </c>
      <c r="AW93" s="39" t="str">
        <f t="shared" si="66"/>
        <v/>
      </c>
      <c r="AX93" s="39" t="str">
        <f t="shared" si="66"/>
        <v/>
      </c>
      <c r="AY93" s="39" t="str">
        <f t="shared" si="66"/>
        <v/>
      </c>
      <c r="AZ93" s="39" t="str">
        <f t="shared" si="66"/>
        <v/>
      </c>
      <c r="BA93" s="39" t="str">
        <f t="shared" si="66"/>
        <v/>
      </c>
      <c r="BB93" s="39" t="str">
        <f t="shared" si="66"/>
        <v/>
      </c>
      <c r="BC93" s="39" t="str">
        <f t="shared" si="66"/>
        <v/>
      </c>
      <c r="BD93" s="40"/>
      <c r="BE93" s="17"/>
      <c r="BF93" s="17"/>
      <c r="BG93" s="17"/>
      <c r="BH93" s="17"/>
      <c r="BI93" s="17"/>
      <c r="BJ93" s="17"/>
      <c r="BK93" s="17"/>
      <c r="BL93" s="17"/>
      <c r="BM93" s="17"/>
      <c r="BN93" s="17"/>
      <c r="BO93" s="17"/>
      <c r="BP93" s="17"/>
    </row>
    <row r="94" spans="2:68" x14ac:dyDescent="0.25">
      <c r="B94" s="45">
        <f t="shared" si="22"/>
        <v>43132</v>
      </c>
      <c r="C94" s="39">
        <f t="shared" si="5"/>
        <v>2.2851739788199699</v>
      </c>
      <c r="D94" s="39">
        <f t="shared" ref="D94:R94" si="67">IF(E36="","",E36/D36)</f>
        <v>1.3859649122807018</v>
      </c>
      <c r="E94" s="39">
        <f t="shared" si="67"/>
        <v>1.2311917840936231</v>
      </c>
      <c r="F94" s="39">
        <f t="shared" si="67"/>
        <v>1.2112478922284973</v>
      </c>
      <c r="G94" s="39">
        <f t="shared" si="67"/>
        <v>1.1390292188490945</v>
      </c>
      <c r="H94" s="39">
        <f t="shared" si="67"/>
        <v>1.0999707687810583</v>
      </c>
      <c r="I94" s="39">
        <f t="shared" si="67"/>
        <v>1.0971073159446585</v>
      </c>
      <c r="J94" s="39">
        <f t="shared" si="67"/>
        <v>1.0579945781357389</v>
      </c>
      <c r="K94" s="39">
        <f t="shared" si="67"/>
        <v>1.0508147292900871</v>
      </c>
      <c r="L94" s="39">
        <f t="shared" si="67"/>
        <v>1.0416947628680602</v>
      </c>
      <c r="M94" s="39">
        <f t="shared" si="67"/>
        <v>1.0416441903117919</v>
      </c>
      <c r="N94" s="39">
        <f t="shared" si="67"/>
        <v>1.03459347488348</v>
      </c>
      <c r="O94" s="39">
        <f t="shared" si="67"/>
        <v>1.0328361197317051</v>
      </c>
      <c r="P94" s="39">
        <f t="shared" si="67"/>
        <v>1.0245226325482213</v>
      </c>
      <c r="Q94" s="39">
        <f t="shared" si="67"/>
        <v>1.0230842005676444</v>
      </c>
      <c r="R94" s="39">
        <f t="shared" si="67"/>
        <v>1.0214536711670057</v>
      </c>
      <c r="S94" s="39">
        <f t="shared" ref="S94:BC94" si="68">IF(T36="","",T36/S36)</f>
        <v>1.0208220170197357</v>
      </c>
      <c r="T94" s="39">
        <f t="shared" si="68"/>
        <v>1.0164065271372826</v>
      </c>
      <c r="U94" s="39">
        <f t="shared" si="68"/>
        <v>1.0133496204519676</v>
      </c>
      <c r="V94" s="39">
        <f t="shared" si="68"/>
        <v>1.0124849319786464</v>
      </c>
      <c r="W94" s="39">
        <f t="shared" si="68"/>
        <v>1.0099498256654478</v>
      </c>
      <c r="X94" s="39">
        <f t="shared" si="68"/>
        <v>1.0094307847760189</v>
      </c>
      <c r="Y94" s="39" t="str">
        <f t="shared" si="68"/>
        <v/>
      </c>
      <c r="Z94" s="39" t="str">
        <f t="shared" si="68"/>
        <v/>
      </c>
      <c r="AA94" s="39" t="str">
        <f t="shared" si="68"/>
        <v/>
      </c>
      <c r="AB94" s="39" t="str">
        <f t="shared" si="68"/>
        <v/>
      </c>
      <c r="AC94" s="39" t="str">
        <f t="shared" si="68"/>
        <v/>
      </c>
      <c r="AD94" s="39" t="str">
        <f t="shared" si="68"/>
        <v/>
      </c>
      <c r="AE94" s="39" t="str">
        <f t="shared" si="68"/>
        <v/>
      </c>
      <c r="AF94" s="39" t="str">
        <f t="shared" si="68"/>
        <v/>
      </c>
      <c r="AG94" s="39" t="str">
        <f t="shared" si="68"/>
        <v/>
      </c>
      <c r="AH94" s="39" t="str">
        <f t="shared" si="68"/>
        <v/>
      </c>
      <c r="AI94" s="39" t="str">
        <f t="shared" si="68"/>
        <v/>
      </c>
      <c r="AJ94" s="39" t="str">
        <f t="shared" si="68"/>
        <v/>
      </c>
      <c r="AK94" s="39" t="str">
        <f t="shared" si="68"/>
        <v/>
      </c>
      <c r="AL94" s="39" t="str">
        <f t="shared" si="68"/>
        <v/>
      </c>
      <c r="AM94" s="39" t="str">
        <f t="shared" si="68"/>
        <v/>
      </c>
      <c r="AN94" s="39" t="str">
        <f t="shared" si="68"/>
        <v/>
      </c>
      <c r="AO94" s="39" t="str">
        <f t="shared" si="68"/>
        <v/>
      </c>
      <c r="AP94" s="39" t="str">
        <f t="shared" si="68"/>
        <v/>
      </c>
      <c r="AQ94" s="39" t="str">
        <f t="shared" si="68"/>
        <v/>
      </c>
      <c r="AR94" s="39" t="str">
        <f t="shared" si="68"/>
        <v/>
      </c>
      <c r="AS94" s="39" t="str">
        <f t="shared" si="68"/>
        <v/>
      </c>
      <c r="AT94" s="39" t="str">
        <f t="shared" si="68"/>
        <v/>
      </c>
      <c r="AU94" s="39" t="str">
        <f t="shared" si="68"/>
        <v/>
      </c>
      <c r="AV94" s="39" t="str">
        <f t="shared" si="68"/>
        <v/>
      </c>
      <c r="AW94" s="39" t="str">
        <f t="shared" si="68"/>
        <v/>
      </c>
      <c r="AX94" s="39" t="str">
        <f t="shared" si="68"/>
        <v/>
      </c>
      <c r="AY94" s="39" t="str">
        <f t="shared" si="68"/>
        <v/>
      </c>
      <c r="AZ94" s="39" t="str">
        <f t="shared" si="68"/>
        <v/>
      </c>
      <c r="BA94" s="39" t="str">
        <f t="shared" si="68"/>
        <v/>
      </c>
      <c r="BB94" s="39" t="str">
        <f t="shared" si="68"/>
        <v/>
      </c>
      <c r="BC94" s="39" t="str">
        <f t="shared" si="68"/>
        <v/>
      </c>
      <c r="BD94" s="40"/>
      <c r="BE94" s="17"/>
      <c r="BF94" s="17"/>
      <c r="BG94" s="17"/>
      <c r="BH94" s="17"/>
      <c r="BI94" s="17"/>
      <c r="BJ94" s="17"/>
      <c r="BK94" s="17"/>
      <c r="BL94" s="17"/>
      <c r="BM94" s="17"/>
      <c r="BN94" s="17"/>
      <c r="BO94" s="17"/>
      <c r="BP94" s="17"/>
    </row>
    <row r="95" spans="2:68" x14ac:dyDescent="0.25">
      <c r="B95" s="45">
        <f t="shared" si="22"/>
        <v>43160</v>
      </c>
      <c r="C95" s="39">
        <f t="shared" si="5"/>
        <v>2.1513121161362365</v>
      </c>
      <c r="D95" s="39">
        <f t="shared" ref="D95:R95" si="69">IF(E37="","",E37/D37)</f>
        <v>1.4059174669089021</v>
      </c>
      <c r="E95" s="39">
        <f t="shared" si="69"/>
        <v>1.2982076348901224</v>
      </c>
      <c r="F95" s="39">
        <f t="shared" si="69"/>
        <v>1.1866369523212186</v>
      </c>
      <c r="G95" s="39">
        <f t="shared" si="69"/>
        <v>1.1302939711011459</v>
      </c>
      <c r="H95" s="39">
        <f t="shared" si="69"/>
        <v>1.1138517719157488</v>
      </c>
      <c r="I95" s="39">
        <f t="shared" si="69"/>
        <v>1.0712629303439094</v>
      </c>
      <c r="J95" s="39">
        <f t="shared" si="69"/>
        <v>1.0595294991306592</v>
      </c>
      <c r="K95" s="39">
        <f t="shared" si="69"/>
        <v>1.0490107913669064</v>
      </c>
      <c r="L95" s="39">
        <f t="shared" si="69"/>
        <v>1.0472353193313331</v>
      </c>
      <c r="M95" s="39">
        <f t="shared" si="69"/>
        <v>1.0393745907007204</v>
      </c>
      <c r="N95" s="39">
        <f t="shared" si="69"/>
        <v>1.0430810427660078</v>
      </c>
      <c r="O95" s="39">
        <f t="shared" si="69"/>
        <v>1.0300513440048324</v>
      </c>
      <c r="P95" s="39">
        <f t="shared" si="69"/>
        <v>1.0275619410643602</v>
      </c>
      <c r="Q95" s="39">
        <f t="shared" si="69"/>
        <v>1.0256099300898844</v>
      </c>
      <c r="R95" s="39">
        <f t="shared" si="69"/>
        <v>1.0247617722751616</v>
      </c>
      <c r="S95" s="39">
        <f t="shared" ref="S95:BC95" si="70">IF(T37="","",T37/S37)</f>
        <v>1.0192764542184212</v>
      </c>
      <c r="T95" s="39">
        <f t="shared" si="70"/>
        <v>1.0158487048012252</v>
      </c>
      <c r="U95" s="39">
        <f t="shared" si="70"/>
        <v>1.0141592920353983</v>
      </c>
      <c r="V95" s="39">
        <f t="shared" si="70"/>
        <v>1.0116346713205353</v>
      </c>
      <c r="W95" s="39">
        <f t="shared" si="70"/>
        <v>1.010606351031883</v>
      </c>
      <c r="X95" s="39" t="str">
        <f t="shared" si="70"/>
        <v/>
      </c>
      <c r="Y95" s="39" t="str">
        <f t="shared" si="70"/>
        <v/>
      </c>
      <c r="Z95" s="39" t="str">
        <f t="shared" si="70"/>
        <v/>
      </c>
      <c r="AA95" s="39" t="str">
        <f t="shared" si="70"/>
        <v/>
      </c>
      <c r="AB95" s="39" t="str">
        <f t="shared" si="70"/>
        <v/>
      </c>
      <c r="AC95" s="39" t="str">
        <f t="shared" si="70"/>
        <v/>
      </c>
      <c r="AD95" s="39" t="str">
        <f t="shared" si="70"/>
        <v/>
      </c>
      <c r="AE95" s="39" t="str">
        <f t="shared" si="70"/>
        <v/>
      </c>
      <c r="AF95" s="39" t="str">
        <f t="shared" si="70"/>
        <v/>
      </c>
      <c r="AG95" s="39" t="str">
        <f t="shared" si="70"/>
        <v/>
      </c>
      <c r="AH95" s="39" t="str">
        <f t="shared" si="70"/>
        <v/>
      </c>
      <c r="AI95" s="39" t="str">
        <f t="shared" si="70"/>
        <v/>
      </c>
      <c r="AJ95" s="39" t="str">
        <f t="shared" si="70"/>
        <v/>
      </c>
      <c r="AK95" s="39" t="str">
        <f t="shared" si="70"/>
        <v/>
      </c>
      <c r="AL95" s="39" t="str">
        <f t="shared" si="70"/>
        <v/>
      </c>
      <c r="AM95" s="39" t="str">
        <f t="shared" si="70"/>
        <v/>
      </c>
      <c r="AN95" s="39" t="str">
        <f t="shared" si="70"/>
        <v/>
      </c>
      <c r="AO95" s="39" t="str">
        <f t="shared" si="70"/>
        <v/>
      </c>
      <c r="AP95" s="39" t="str">
        <f t="shared" si="70"/>
        <v/>
      </c>
      <c r="AQ95" s="39" t="str">
        <f t="shared" si="70"/>
        <v/>
      </c>
      <c r="AR95" s="39" t="str">
        <f t="shared" si="70"/>
        <v/>
      </c>
      <c r="AS95" s="39" t="str">
        <f t="shared" si="70"/>
        <v/>
      </c>
      <c r="AT95" s="39" t="str">
        <f t="shared" si="70"/>
        <v/>
      </c>
      <c r="AU95" s="39" t="str">
        <f t="shared" si="70"/>
        <v/>
      </c>
      <c r="AV95" s="39" t="str">
        <f t="shared" si="70"/>
        <v/>
      </c>
      <c r="AW95" s="39" t="str">
        <f t="shared" si="70"/>
        <v/>
      </c>
      <c r="AX95" s="39" t="str">
        <f t="shared" si="70"/>
        <v/>
      </c>
      <c r="AY95" s="39" t="str">
        <f t="shared" si="70"/>
        <v/>
      </c>
      <c r="AZ95" s="39" t="str">
        <f t="shared" si="70"/>
        <v/>
      </c>
      <c r="BA95" s="39" t="str">
        <f t="shared" si="70"/>
        <v/>
      </c>
      <c r="BB95" s="39" t="str">
        <f t="shared" si="70"/>
        <v/>
      </c>
      <c r="BC95" s="39" t="str">
        <f t="shared" si="70"/>
        <v/>
      </c>
      <c r="BD95" s="40"/>
      <c r="BE95" s="17"/>
      <c r="BF95" s="17"/>
      <c r="BG95" s="17"/>
      <c r="BH95" s="17"/>
      <c r="BI95" s="17"/>
      <c r="BJ95" s="17"/>
      <c r="BK95" s="17"/>
      <c r="BL95" s="17"/>
      <c r="BM95" s="17"/>
      <c r="BN95" s="17"/>
      <c r="BO95" s="17"/>
      <c r="BP95" s="17"/>
    </row>
    <row r="96" spans="2:68" x14ac:dyDescent="0.25">
      <c r="B96" s="45">
        <f t="shared" si="22"/>
        <v>43191</v>
      </c>
      <c r="C96" s="39">
        <f t="shared" ref="C96:C115" si="71">IF(D38="","",D38/C38)</f>
        <v>2.2195882719900188</v>
      </c>
      <c r="D96" s="39">
        <f t="shared" ref="D96:R96" si="72">IF(E38="","",E38/D38)</f>
        <v>1.4785125912866988</v>
      </c>
      <c r="E96" s="39">
        <f t="shared" si="72"/>
        <v>1.271543081150502</v>
      </c>
      <c r="F96" s="39">
        <f t="shared" si="72"/>
        <v>1.1754467754467754</v>
      </c>
      <c r="G96" s="39">
        <f t="shared" si="72"/>
        <v>1.1398122279288638</v>
      </c>
      <c r="H96" s="39">
        <f t="shared" si="72"/>
        <v>1.0913272866630899</v>
      </c>
      <c r="I96" s="39">
        <f t="shared" si="72"/>
        <v>1.0720037056130942</v>
      </c>
      <c r="J96" s="39">
        <f t="shared" si="72"/>
        <v>1.058095530326276</v>
      </c>
      <c r="K96" s="39">
        <f t="shared" si="72"/>
        <v>1.0549057515708071</v>
      </c>
      <c r="L96" s="39">
        <f t="shared" si="72"/>
        <v>1.0443507743058738</v>
      </c>
      <c r="M96" s="39">
        <f t="shared" si="72"/>
        <v>1.0494867070281653</v>
      </c>
      <c r="N96" s="39">
        <f t="shared" si="72"/>
        <v>1.0399632137781123</v>
      </c>
      <c r="O96" s="39">
        <f t="shared" si="72"/>
        <v>1.033603987458799</v>
      </c>
      <c r="P96" s="39">
        <f t="shared" si="72"/>
        <v>1.0304114490161003</v>
      </c>
      <c r="Q96" s="39">
        <f t="shared" si="72"/>
        <v>1.0286835748792271</v>
      </c>
      <c r="R96" s="39">
        <f t="shared" si="72"/>
        <v>1.0226739066627533</v>
      </c>
      <c r="S96" s="39">
        <f t="shared" ref="S96:BC96" si="73">IF(T38="","",T38/S38)</f>
        <v>1.0182248690535984</v>
      </c>
      <c r="T96" s="39">
        <f t="shared" si="73"/>
        <v>1.0160665210344584</v>
      </c>
      <c r="U96" s="39">
        <f t="shared" si="73"/>
        <v>1.013315763922602</v>
      </c>
      <c r="V96" s="39">
        <f t="shared" si="73"/>
        <v>1.0123194853192801</v>
      </c>
      <c r="W96" s="39" t="str">
        <f t="shared" si="73"/>
        <v/>
      </c>
      <c r="X96" s="39" t="str">
        <f t="shared" si="73"/>
        <v/>
      </c>
      <c r="Y96" s="39" t="str">
        <f t="shared" si="73"/>
        <v/>
      </c>
      <c r="Z96" s="39" t="str">
        <f t="shared" si="73"/>
        <v/>
      </c>
      <c r="AA96" s="39" t="str">
        <f t="shared" si="73"/>
        <v/>
      </c>
      <c r="AB96" s="39" t="str">
        <f t="shared" si="73"/>
        <v/>
      </c>
      <c r="AC96" s="39" t="str">
        <f t="shared" si="73"/>
        <v/>
      </c>
      <c r="AD96" s="39" t="str">
        <f t="shared" si="73"/>
        <v/>
      </c>
      <c r="AE96" s="39" t="str">
        <f t="shared" si="73"/>
        <v/>
      </c>
      <c r="AF96" s="39" t="str">
        <f t="shared" si="73"/>
        <v/>
      </c>
      <c r="AG96" s="39" t="str">
        <f t="shared" si="73"/>
        <v/>
      </c>
      <c r="AH96" s="39" t="str">
        <f t="shared" si="73"/>
        <v/>
      </c>
      <c r="AI96" s="39" t="str">
        <f t="shared" si="73"/>
        <v/>
      </c>
      <c r="AJ96" s="39" t="str">
        <f t="shared" si="73"/>
        <v/>
      </c>
      <c r="AK96" s="39" t="str">
        <f t="shared" si="73"/>
        <v/>
      </c>
      <c r="AL96" s="39" t="str">
        <f t="shared" si="73"/>
        <v/>
      </c>
      <c r="AM96" s="39" t="str">
        <f t="shared" si="73"/>
        <v/>
      </c>
      <c r="AN96" s="39" t="str">
        <f t="shared" si="73"/>
        <v/>
      </c>
      <c r="AO96" s="39" t="str">
        <f t="shared" si="73"/>
        <v/>
      </c>
      <c r="AP96" s="39" t="str">
        <f t="shared" si="73"/>
        <v/>
      </c>
      <c r="AQ96" s="39" t="str">
        <f t="shared" si="73"/>
        <v/>
      </c>
      <c r="AR96" s="39" t="str">
        <f t="shared" si="73"/>
        <v/>
      </c>
      <c r="AS96" s="39" t="str">
        <f t="shared" si="73"/>
        <v/>
      </c>
      <c r="AT96" s="39" t="str">
        <f t="shared" si="73"/>
        <v/>
      </c>
      <c r="AU96" s="39" t="str">
        <f t="shared" si="73"/>
        <v/>
      </c>
      <c r="AV96" s="39" t="str">
        <f t="shared" si="73"/>
        <v/>
      </c>
      <c r="AW96" s="39" t="str">
        <f t="shared" si="73"/>
        <v/>
      </c>
      <c r="AX96" s="39" t="str">
        <f t="shared" si="73"/>
        <v/>
      </c>
      <c r="AY96" s="39" t="str">
        <f t="shared" si="73"/>
        <v/>
      </c>
      <c r="AZ96" s="39" t="str">
        <f t="shared" si="73"/>
        <v/>
      </c>
      <c r="BA96" s="39" t="str">
        <f t="shared" si="73"/>
        <v/>
      </c>
      <c r="BB96" s="39" t="str">
        <f t="shared" si="73"/>
        <v/>
      </c>
      <c r="BC96" s="39" t="str">
        <f t="shared" si="73"/>
        <v/>
      </c>
      <c r="BD96" s="40"/>
      <c r="BE96" s="17"/>
      <c r="BF96" s="17"/>
      <c r="BG96" s="17"/>
      <c r="BH96" s="17"/>
      <c r="BI96" s="17"/>
      <c r="BJ96" s="17"/>
      <c r="BK96" s="17"/>
      <c r="BL96" s="17"/>
      <c r="BM96" s="17"/>
      <c r="BN96" s="17"/>
      <c r="BO96" s="17"/>
      <c r="BP96" s="17"/>
    </row>
    <row r="97" spans="2:68" x14ac:dyDescent="0.25">
      <c r="B97" s="45">
        <f t="shared" si="22"/>
        <v>43221</v>
      </c>
      <c r="C97" s="39">
        <f t="shared" si="71"/>
        <v>2.3204373959203202</v>
      </c>
      <c r="D97" s="39">
        <f t="shared" ref="D97:R97" si="74">IF(E39="","",E39/D39)</f>
        <v>1.4298591022194014</v>
      </c>
      <c r="E97" s="39">
        <f t="shared" si="74"/>
        <v>1.2396177237185055</v>
      </c>
      <c r="F97" s="39">
        <f t="shared" si="74"/>
        <v>1.1752482945104663</v>
      </c>
      <c r="G97" s="39">
        <f t="shared" si="74"/>
        <v>1.1140039516130664</v>
      </c>
      <c r="H97" s="39">
        <f t="shared" si="74"/>
        <v>1.087087275114506</v>
      </c>
      <c r="I97" s="39">
        <f t="shared" si="74"/>
        <v>1.0701077016866491</v>
      </c>
      <c r="J97" s="39">
        <f t="shared" si="74"/>
        <v>1.064090391188758</v>
      </c>
      <c r="K97" s="39">
        <f t="shared" si="74"/>
        <v>1.0515749085393058</v>
      </c>
      <c r="L97" s="39">
        <f t="shared" si="74"/>
        <v>1.0540517607127704</v>
      </c>
      <c r="M97" s="39">
        <f t="shared" si="74"/>
        <v>1.0445177910159396</v>
      </c>
      <c r="N97" s="39">
        <f t="shared" si="74"/>
        <v>1.0430057803468209</v>
      </c>
      <c r="O97" s="39">
        <f t="shared" si="74"/>
        <v>1.035468853912658</v>
      </c>
      <c r="P97" s="39">
        <f t="shared" si="74"/>
        <v>1.0328980232641118</v>
      </c>
      <c r="Q97" s="39">
        <f t="shared" si="74"/>
        <v>1.0257703468287964</v>
      </c>
      <c r="R97" s="39">
        <f t="shared" si="74"/>
        <v>1.0206775779618777</v>
      </c>
      <c r="S97" s="39">
        <f t="shared" ref="S97:BC97" si="75">IF(T39="","",T39/S39)</f>
        <v>1.0183449914214069</v>
      </c>
      <c r="T97" s="39">
        <f t="shared" si="75"/>
        <v>1.0144504924831519</v>
      </c>
      <c r="U97" s="39">
        <f t="shared" si="75"/>
        <v>1.0132226125838391</v>
      </c>
      <c r="V97" s="39" t="str">
        <f t="shared" si="75"/>
        <v/>
      </c>
      <c r="W97" s="39" t="str">
        <f t="shared" si="75"/>
        <v/>
      </c>
      <c r="X97" s="39" t="str">
        <f t="shared" si="75"/>
        <v/>
      </c>
      <c r="Y97" s="39" t="str">
        <f t="shared" si="75"/>
        <v/>
      </c>
      <c r="Z97" s="39" t="str">
        <f t="shared" si="75"/>
        <v/>
      </c>
      <c r="AA97" s="39" t="str">
        <f t="shared" si="75"/>
        <v/>
      </c>
      <c r="AB97" s="39" t="str">
        <f t="shared" si="75"/>
        <v/>
      </c>
      <c r="AC97" s="39" t="str">
        <f t="shared" si="75"/>
        <v/>
      </c>
      <c r="AD97" s="39" t="str">
        <f t="shared" si="75"/>
        <v/>
      </c>
      <c r="AE97" s="39" t="str">
        <f t="shared" si="75"/>
        <v/>
      </c>
      <c r="AF97" s="39" t="str">
        <f t="shared" si="75"/>
        <v/>
      </c>
      <c r="AG97" s="39" t="str">
        <f t="shared" si="75"/>
        <v/>
      </c>
      <c r="AH97" s="39" t="str">
        <f t="shared" si="75"/>
        <v/>
      </c>
      <c r="AI97" s="39" t="str">
        <f t="shared" si="75"/>
        <v/>
      </c>
      <c r="AJ97" s="39" t="str">
        <f t="shared" si="75"/>
        <v/>
      </c>
      <c r="AK97" s="39" t="str">
        <f t="shared" si="75"/>
        <v/>
      </c>
      <c r="AL97" s="39" t="str">
        <f t="shared" si="75"/>
        <v/>
      </c>
      <c r="AM97" s="39" t="str">
        <f t="shared" si="75"/>
        <v/>
      </c>
      <c r="AN97" s="39" t="str">
        <f t="shared" si="75"/>
        <v/>
      </c>
      <c r="AO97" s="39" t="str">
        <f t="shared" si="75"/>
        <v/>
      </c>
      <c r="AP97" s="39" t="str">
        <f t="shared" si="75"/>
        <v/>
      </c>
      <c r="AQ97" s="39" t="str">
        <f t="shared" si="75"/>
        <v/>
      </c>
      <c r="AR97" s="39" t="str">
        <f t="shared" si="75"/>
        <v/>
      </c>
      <c r="AS97" s="39" t="str">
        <f t="shared" si="75"/>
        <v/>
      </c>
      <c r="AT97" s="39" t="str">
        <f t="shared" si="75"/>
        <v/>
      </c>
      <c r="AU97" s="39" t="str">
        <f t="shared" si="75"/>
        <v/>
      </c>
      <c r="AV97" s="39" t="str">
        <f t="shared" si="75"/>
        <v/>
      </c>
      <c r="AW97" s="39" t="str">
        <f t="shared" si="75"/>
        <v/>
      </c>
      <c r="AX97" s="39" t="str">
        <f t="shared" si="75"/>
        <v/>
      </c>
      <c r="AY97" s="39" t="str">
        <f t="shared" si="75"/>
        <v/>
      </c>
      <c r="AZ97" s="39" t="str">
        <f t="shared" si="75"/>
        <v/>
      </c>
      <c r="BA97" s="39" t="str">
        <f t="shared" si="75"/>
        <v/>
      </c>
      <c r="BB97" s="39" t="str">
        <f t="shared" si="75"/>
        <v/>
      </c>
      <c r="BC97" s="39" t="str">
        <f t="shared" si="75"/>
        <v/>
      </c>
      <c r="BD97" s="40"/>
      <c r="BE97" s="17"/>
      <c r="BF97" s="17"/>
      <c r="BG97" s="17"/>
      <c r="BH97" s="17"/>
      <c r="BI97" s="17"/>
      <c r="BJ97" s="17"/>
      <c r="BK97" s="17"/>
      <c r="BL97" s="17"/>
      <c r="BM97" s="17"/>
      <c r="BN97" s="17"/>
      <c r="BO97" s="17"/>
      <c r="BP97" s="17"/>
    </row>
    <row r="98" spans="2:68" x14ac:dyDescent="0.25">
      <c r="B98" s="45">
        <f t="shared" si="22"/>
        <v>43252</v>
      </c>
      <c r="C98" s="39">
        <f t="shared" si="71"/>
        <v>2.2832631204736482</v>
      </c>
      <c r="D98" s="39">
        <f t="shared" ref="D98:R98" si="76">IF(E40="","",E40/D40)</f>
        <v>1.3967260471834377</v>
      </c>
      <c r="E98" s="39">
        <f t="shared" si="76"/>
        <v>1.2370014639582372</v>
      </c>
      <c r="F98" s="39">
        <f t="shared" si="76"/>
        <v>1.1497101453120688</v>
      </c>
      <c r="G98" s="39">
        <f t="shared" si="76"/>
        <v>1.1102152319099898</v>
      </c>
      <c r="H98" s="39">
        <f t="shared" si="76"/>
        <v>1.0855855855855856</v>
      </c>
      <c r="I98" s="39">
        <f t="shared" si="76"/>
        <v>1.0747925311203321</v>
      </c>
      <c r="J98" s="39">
        <f t="shared" si="76"/>
        <v>1.0618666151915839</v>
      </c>
      <c r="K98" s="39">
        <f t="shared" si="76"/>
        <v>1.0648063988365752</v>
      </c>
      <c r="L98" s="39">
        <f t="shared" si="76"/>
        <v>1.0512163892445583</v>
      </c>
      <c r="M98" s="39">
        <f t="shared" si="76"/>
        <v>1.0506699147381242</v>
      </c>
      <c r="N98" s="39">
        <f t="shared" si="76"/>
        <v>1.048071721153103</v>
      </c>
      <c r="O98" s="39">
        <f t="shared" si="76"/>
        <v>1.0409261853845586</v>
      </c>
      <c r="P98" s="39">
        <f t="shared" si="76"/>
        <v>1.0297534712383112</v>
      </c>
      <c r="Q98" s="39">
        <f t="shared" si="76"/>
        <v>1.023390203632361</v>
      </c>
      <c r="R98" s="39">
        <f t="shared" si="76"/>
        <v>1.0209061575692391</v>
      </c>
      <c r="S98" s="39">
        <f t="shared" ref="S98:BC98" si="77">IF(T40="","",T40/S40)</f>
        <v>1.0163956015012841</v>
      </c>
      <c r="T98" s="39">
        <f t="shared" si="77"/>
        <v>1.0150945840891423</v>
      </c>
      <c r="U98" s="39" t="str">
        <f t="shared" si="77"/>
        <v/>
      </c>
      <c r="V98" s="39" t="str">
        <f t="shared" si="77"/>
        <v/>
      </c>
      <c r="W98" s="39" t="str">
        <f t="shared" si="77"/>
        <v/>
      </c>
      <c r="X98" s="39" t="str">
        <f t="shared" si="77"/>
        <v/>
      </c>
      <c r="Y98" s="39" t="str">
        <f t="shared" si="77"/>
        <v/>
      </c>
      <c r="Z98" s="39" t="str">
        <f t="shared" si="77"/>
        <v/>
      </c>
      <c r="AA98" s="39" t="str">
        <f t="shared" si="77"/>
        <v/>
      </c>
      <c r="AB98" s="39" t="str">
        <f t="shared" si="77"/>
        <v/>
      </c>
      <c r="AC98" s="39" t="str">
        <f t="shared" si="77"/>
        <v/>
      </c>
      <c r="AD98" s="39" t="str">
        <f t="shared" si="77"/>
        <v/>
      </c>
      <c r="AE98" s="39" t="str">
        <f t="shared" si="77"/>
        <v/>
      </c>
      <c r="AF98" s="39" t="str">
        <f t="shared" si="77"/>
        <v/>
      </c>
      <c r="AG98" s="39" t="str">
        <f t="shared" si="77"/>
        <v/>
      </c>
      <c r="AH98" s="39" t="str">
        <f t="shared" si="77"/>
        <v/>
      </c>
      <c r="AI98" s="39" t="str">
        <f t="shared" si="77"/>
        <v/>
      </c>
      <c r="AJ98" s="39" t="str">
        <f t="shared" si="77"/>
        <v/>
      </c>
      <c r="AK98" s="39" t="str">
        <f t="shared" si="77"/>
        <v/>
      </c>
      <c r="AL98" s="39" t="str">
        <f t="shared" si="77"/>
        <v/>
      </c>
      <c r="AM98" s="39" t="str">
        <f t="shared" si="77"/>
        <v/>
      </c>
      <c r="AN98" s="39" t="str">
        <f t="shared" si="77"/>
        <v/>
      </c>
      <c r="AO98" s="39" t="str">
        <f t="shared" si="77"/>
        <v/>
      </c>
      <c r="AP98" s="39" t="str">
        <f t="shared" si="77"/>
        <v/>
      </c>
      <c r="AQ98" s="39" t="str">
        <f t="shared" si="77"/>
        <v/>
      </c>
      <c r="AR98" s="39" t="str">
        <f t="shared" si="77"/>
        <v/>
      </c>
      <c r="AS98" s="39" t="str">
        <f t="shared" si="77"/>
        <v/>
      </c>
      <c r="AT98" s="39" t="str">
        <f t="shared" si="77"/>
        <v/>
      </c>
      <c r="AU98" s="39" t="str">
        <f t="shared" si="77"/>
        <v/>
      </c>
      <c r="AV98" s="39" t="str">
        <f t="shared" si="77"/>
        <v/>
      </c>
      <c r="AW98" s="39" t="str">
        <f t="shared" si="77"/>
        <v/>
      </c>
      <c r="AX98" s="39" t="str">
        <f t="shared" si="77"/>
        <v/>
      </c>
      <c r="AY98" s="39" t="str">
        <f t="shared" si="77"/>
        <v/>
      </c>
      <c r="AZ98" s="39" t="str">
        <f t="shared" si="77"/>
        <v/>
      </c>
      <c r="BA98" s="39" t="str">
        <f t="shared" si="77"/>
        <v/>
      </c>
      <c r="BB98" s="39" t="str">
        <f t="shared" si="77"/>
        <v/>
      </c>
      <c r="BC98" s="39" t="str">
        <f t="shared" si="77"/>
        <v/>
      </c>
      <c r="BD98" s="40"/>
      <c r="BE98" s="17"/>
      <c r="BF98" s="17"/>
      <c r="BG98" s="17"/>
      <c r="BH98" s="17"/>
      <c r="BI98" s="17"/>
      <c r="BJ98" s="17"/>
      <c r="BK98" s="17"/>
      <c r="BL98" s="17"/>
      <c r="BM98" s="17"/>
      <c r="BN98" s="17"/>
      <c r="BO98" s="17"/>
      <c r="BP98" s="17"/>
    </row>
    <row r="99" spans="2:68" x14ac:dyDescent="0.25">
      <c r="B99" s="45">
        <f t="shared" si="22"/>
        <v>43282</v>
      </c>
      <c r="C99" s="39">
        <f t="shared" si="71"/>
        <v>2.1225071225071224</v>
      </c>
      <c r="D99" s="39">
        <f t="shared" ref="D99:R99" si="78">IF(E41="","",E41/D41)</f>
        <v>1.3783067482306415</v>
      </c>
      <c r="E99" s="39">
        <f t="shared" si="78"/>
        <v>1.2203653349412433</v>
      </c>
      <c r="F99" s="39">
        <f t="shared" si="78"/>
        <v>1.1516074669432201</v>
      </c>
      <c r="G99" s="39">
        <f t="shared" si="78"/>
        <v>1.1173597045156676</v>
      </c>
      <c r="H99" s="39">
        <f t="shared" si="78"/>
        <v>1.097568777991043</v>
      </c>
      <c r="I99" s="39">
        <f t="shared" si="78"/>
        <v>1.0777227241814826</v>
      </c>
      <c r="J99" s="39">
        <f t="shared" si="78"/>
        <v>1.0800504822861263</v>
      </c>
      <c r="K99" s="39">
        <f t="shared" si="78"/>
        <v>1.0630164427009432</v>
      </c>
      <c r="L99" s="39">
        <f t="shared" si="78"/>
        <v>1.0597518844221105</v>
      </c>
      <c r="M99" s="39">
        <f t="shared" si="78"/>
        <v>1.0600133362969548</v>
      </c>
      <c r="N99" s="39">
        <f t="shared" si="78"/>
        <v>1.0596211644649471</v>
      </c>
      <c r="O99" s="39">
        <f t="shared" si="78"/>
        <v>1.0372691292875988</v>
      </c>
      <c r="P99" s="39">
        <f t="shared" si="78"/>
        <v>1.0280445151033386</v>
      </c>
      <c r="Q99" s="39">
        <f t="shared" si="78"/>
        <v>1.0245577137201534</v>
      </c>
      <c r="R99" s="39">
        <f t="shared" si="78"/>
        <v>1.0198031757531849</v>
      </c>
      <c r="S99" s="39">
        <f t="shared" ref="S99:BC99" si="79">IF(T41="","",T41/S41)</f>
        <v>1.0182937659108402</v>
      </c>
      <c r="T99" s="39" t="str">
        <f t="shared" si="79"/>
        <v/>
      </c>
      <c r="U99" s="39" t="str">
        <f t="shared" si="79"/>
        <v/>
      </c>
      <c r="V99" s="39" t="str">
        <f t="shared" si="79"/>
        <v/>
      </c>
      <c r="W99" s="39" t="str">
        <f t="shared" si="79"/>
        <v/>
      </c>
      <c r="X99" s="39" t="str">
        <f t="shared" si="79"/>
        <v/>
      </c>
      <c r="Y99" s="39" t="str">
        <f t="shared" si="79"/>
        <v/>
      </c>
      <c r="Z99" s="39" t="str">
        <f t="shared" si="79"/>
        <v/>
      </c>
      <c r="AA99" s="39" t="str">
        <f t="shared" si="79"/>
        <v/>
      </c>
      <c r="AB99" s="39" t="str">
        <f t="shared" si="79"/>
        <v/>
      </c>
      <c r="AC99" s="39" t="str">
        <f t="shared" si="79"/>
        <v/>
      </c>
      <c r="AD99" s="39" t="str">
        <f t="shared" si="79"/>
        <v/>
      </c>
      <c r="AE99" s="39" t="str">
        <f t="shared" si="79"/>
        <v/>
      </c>
      <c r="AF99" s="39" t="str">
        <f t="shared" si="79"/>
        <v/>
      </c>
      <c r="AG99" s="39" t="str">
        <f t="shared" si="79"/>
        <v/>
      </c>
      <c r="AH99" s="39" t="str">
        <f t="shared" si="79"/>
        <v/>
      </c>
      <c r="AI99" s="39" t="str">
        <f t="shared" si="79"/>
        <v/>
      </c>
      <c r="AJ99" s="39" t="str">
        <f t="shared" si="79"/>
        <v/>
      </c>
      <c r="AK99" s="39" t="str">
        <f t="shared" si="79"/>
        <v/>
      </c>
      <c r="AL99" s="39" t="str">
        <f t="shared" si="79"/>
        <v/>
      </c>
      <c r="AM99" s="39" t="str">
        <f t="shared" si="79"/>
        <v/>
      </c>
      <c r="AN99" s="39" t="str">
        <f t="shared" si="79"/>
        <v/>
      </c>
      <c r="AO99" s="39" t="str">
        <f t="shared" si="79"/>
        <v/>
      </c>
      <c r="AP99" s="39" t="str">
        <f t="shared" si="79"/>
        <v/>
      </c>
      <c r="AQ99" s="39" t="str">
        <f t="shared" si="79"/>
        <v/>
      </c>
      <c r="AR99" s="39" t="str">
        <f t="shared" si="79"/>
        <v/>
      </c>
      <c r="AS99" s="39" t="str">
        <f t="shared" si="79"/>
        <v/>
      </c>
      <c r="AT99" s="39" t="str">
        <f t="shared" si="79"/>
        <v/>
      </c>
      <c r="AU99" s="39" t="str">
        <f t="shared" si="79"/>
        <v/>
      </c>
      <c r="AV99" s="39" t="str">
        <f t="shared" si="79"/>
        <v/>
      </c>
      <c r="AW99" s="39" t="str">
        <f t="shared" si="79"/>
        <v/>
      </c>
      <c r="AX99" s="39" t="str">
        <f t="shared" si="79"/>
        <v/>
      </c>
      <c r="AY99" s="39" t="str">
        <f t="shared" si="79"/>
        <v/>
      </c>
      <c r="AZ99" s="39" t="str">
        <f t="shared" si="79"/>
        <v/>
      </c>
      <c r="BA99" s="39" t="str">
        <f t="shared" si="79"/>
        <v/>
      </c>
      <c r="BB99" s="39" t="str">
        <f t="shared" si="79"/>
        <v/>
      </c>
      <c r="BC99" s="39" t="str">
        <f t="shared" si="79"/>
        <v/>
      </c>
      <c r="BD99" s="40"/>
      <c r="BE99" s="17"/>
      <c r="BF99" s="17"/>
      <c r="BG99" s="17"/>
      <c r="BH99" s="17"/>
      <c r="BI99" s="17"/>
      <c r="BJ99" s="17"/>
      <c r="BK99" s="17"/>
      <c r="BL99" s="17"/>
      <c r="BM99" s="17"/>
      <c r="BN99" s="17"/>
      <c r="BO99" s="17"/>
      <c r="BP99" s="17"/>
    </row>
    <row r="100" spans="2:68" x14ac:dyDescent="0.25">
      <c r="B100" s="45">
        <f t="shared" si="22"/>
        <v>43313</v>
      </c>
      <c r="C100" s="39">
        <f t="shared" si="71"/>
        <v>2.0547044070671894</v>
      </c>
      <c r="D100" s="39">
        <f t="shared" ref="D100:R100" si="80">IF(E42="","",E42/D42)</f>
        <v>1.378876483017685</v>
      </c>
      <c r="E100" s="39">
        <f t="shared" si="80"/>
        <v>1.2143422531546988</v>
      </c>
      <c r="F100" s="39">
        <f t="shared" si="80"/>
        <v>1.1519258202567761</v>
      </c>
      <c r="G100" s="39">
        <f t="shared" si="80"/>
        <v>1.1223529411764706</v>
      </c>
      <c r="H100" s="39">
        <f t="shared" si="80"/>
        <v>1.0927948802824672</v>
      </c>
      <c r="I100" s="39">
        <f t="shared" si="80"/>
        <v>1.0936995153473346</v>
      </c>
      <c r="J100" s="39">
        <f t="shared" si="80"/>
        <v>1.0702548005908419</v>
      </c>
      <c r="K100" s="39">
        <f t="shared" si="80"/>
        <v>1.0650392478219615</v>
      </c>
      <c r="L100" s="39">
        <f t="shared" si="80"/>
        <v>1.0600955697740342</v>
      </c>
      <c r="M100" s="39">
        <f t="shared" si="80"/>
        <v>1.0613492245396898</v>
      </c>
      <c r="N100" s="39">
        <f t="shared" si="80"/>
        <v>1.0469334868989346</v>
      </c>
      <c r="O100" s="39">
        <f t="shared" si="80"/>
        <v>1.0313531353135315</v>
      </c>
      <c r="P100" s="39">
        <f t="shared" si="80"/>
        <v>1.0268666666666666</v>
      </c>
      <c r="Q100" s="39">
        <f t="shared" si="80"/>
        <v>1.0218139323508408</v>
      </c>
      <c r="R100" s="39">
        <f t="shared" si="80"/>
        <v>1.0200775144545398</v>
      </c>
      <c r="S100" s="39" t="str">
        <f t="shared" ref="S100:BC100" si="81">IF(T42="","",T42/S42)</f>
        <v/>
      </c>
      <c r="T100" s="39" t="str">
        <f t="shared" si="81"/>
        <v/>
      </c>
      <c r="U100" s="39" t="str">
        <f t="shared" si="81"/>
        <v/>
      </c>
      <c r="V100" s="39" t="str">
        <f t="shared" si="81"/>
        <v/>
      </c>
      <c r="W100" s="39" t="str">
        <f t="shared" si="81"/>
        <v/>
      </c>
      <c r="X100" s="39" t="str">
        <f t="shared" si="81"/>
        <v/>
      </c>
      <c r="Y100" s="39" t="str">
        <f t="shared" si="81"/>
        <v/>
      </c>
      <c r="Z100" s="39" t="str">
        <f t="shared" si="81"/>
        <v/>
      </c>
      <c r="AA100" s="39" t="str">
        <f t="shared" si="81"/>
        <v/>
      </c>
      <c r="AB100" s="39" t="str">
        <f t="shared" si="81"/>
        <v/>
      </c>
      <c r="AC100" s="39" t="str">
        <f t="shared" si="81"/>
        <v/>
      </c>
      <c r="AD100" s="39" t="str">
        <f t="shared" si="81"/>
        <v/>
      </c>
      <c r="AE100" s="39" t="str">
        <f t="shared" si="81"/>
        <v/>
      </c>
      <c r="AF100" s="39" t="str">
        <f t="shared" si="81"/>
        <v/>
      </c>
      <c r="AG100" s="39" t="str">
        <f t="shared" si="81"/>
        <v/>
      </c>
      <c r="AH100" s="39" t="str">
        <f t="shared" si="81"/>
        <v/>
      </c>
      <c r="AI100" s="39" t="str">
        <f t="shared" si="81"/>
        <v/>
      </c>
      <c r="AJ100" s="39" t="str">
        <f t="shared" si="81"/>
        <v/>
      </c>
      <c r="AK100" s="39" t="str">
        <f t="shared" si="81"/>
        <v/>
      </c>
      <c r="AL100" s="39" t="str">
        <f t="shared" si="81"/>
        <v/>
      </c>
      <c r="AM100" s="39" t="str">
        <f t="shared" si="81"/>
        <v/>
      </c>
      <c r="AN100" s="39" t="str">
        <f t="shared" si="81"/>
        <v/>
      </c>
      <c r="AO100" s="39" t="str">
        <f t="shared" si="81"/>
        <v/>
      </c>
      <c r="AP100" s="39" t="str">
        <f t="shared" si="81"/>
        <v/>
      </c>
      <c r="AQ100" s="39" t="str">
        <f t="shared" si="81"/>
        <v/>
      </c>
      <c r="AR100" s="39" t="str">
        <f t="shared" si="81"/>
        <v/>
      </c>
      <c r="AS100" s="39" t="str">
        <f t="shared" si="81"/>
        <v/>
      </c>
      <c r="AT100" s="39" t="str">
        <f t="shared" si="81"/>
        <v/>
      </c>
      <c r="AU100" s="39" t="str">
        <f t="shared" si="81"/>
        <v/>
      </c>
      <c r="AV100" s="39" t="str">
        <f t="shared" si="81"/>
        <v/>
      </c>
      <c r="AW100" s="39" t="str">
        <f t="shared" si="81"/>
        <v/>
      </c>
      <c r="AX100" s="39" t="str">
        <f t="shared" si="81"/>
        <v/>
      </c>
      <c r="AY100" s="39" t="str">
        <f t="shared" si="81"/>
        <v/>
      </c>
      <c r="AZ100" s="39" t="str">
        <f t="shared" si="81"/>
        <v/>
      </c>
      <c r="BA100" s="39" t="str">
        <f t="shared" si="81"/>
        <v/>
      </c>
      <c r="BB100" s="39" t="str">
        <f t="shared" si="81"/>
        <v/>
      </c>
      <c r="BC100" s="39" t="str">
        <f t="shared" si="81"/>
        <v/>
      </c>
      <c r="BD100" s="40"/>
      <c r="BE100" s="17"/>
      <c r="BF100" s="17"/>
      <c r="BG100" s="17"/>
      <c r="BH100" s="17"/>
      <c r="BI100" s="17"/>
      <c r="BJ100" s="17"/>
      <c r="BK100" s="17"/>
      <c r="BL100" s="17"/>
      <c r="BM100" s="17"/>
      <c r="BN100" s="17"/>
      <c r="BO100" s="17"/>
      <c r="BP100" s="17"/>
    </row>
    <row r="101" spans="2:68" x14ac:dyDescent="0.25">
      <c r="B101" s="45">
        <f t="shared" si="22"/>
        <v>43344</v>
      </c>
      <c r="C101" s="39">
        <f t="shared" si="71"/>
        <v>2.2064114950883646</v>
      </c>
      <c r="D101" s="39">
        <f t="shared" ref="D101:R101" si="82">IF(E43="","",E43/D43)</f>
        <v>1.37415807001249</v>
      </c>
      <c r="E101" s="39">
        <f t="shared" si="82"/>
        <v>1.2206103993971364</v>
      </c>
      <c r="F101" s="39">
        <f t="shared" si="82"/>
        <v>1.1659206667695632</v>
      </c>
      <c r="G101" s="39">
        <f t="shared" si="82"/>
        <v>1.1211278792692614</v>
      </c>
      <c r="H101" s="39">
        <f t="shared" si="82"/>
        <v>1.1158342189160466</v>
      </c>
      <c r="I101" s="39">
        <f t="shared" si="82"/>
        <v>1.0850793650793651</v>
      </c>
      <c r="J101" s="39">
        <f t="shared" si="82"/>
        <v>1.07626292178662</v>
      </c>
      <c r="K101" s="39">
        <f t="shared" si="82"/>
        <v>1.0672345052555274</v>
      </c>
      <c r="L101" s="39">
        <f t="shared" si="82"/>
        <v>1.0631686194600103</v>
      </c>
      <c r="M101" s="39">
        <f t="shared" si="82"/>
        <v>1.0507107490816163</v>
      </c>
      <c r="N101" s="39">
        <f t="shared" si="82"/>
        <v>1.0412708064148362</v>
      </c>
      <c r="O101" s="39">
        <f t="shared" si="82"/>
        <v>1.0323357664233577</v>
      </c>
      <c r="P101" s="39">
        <f t="shared" si="82"/>
        <v>1.0249593438450117</v>
      </c>
      <c r="Q101" s="39">
        <f t="shared" si="82"/>
        <v>1.0215231788079471</v>
      </c>
      <c r="R101" s="39" t="str">
        <f t="shared" si="82"/>
        <v/>
      </c>
      <c r="S101" s="39" t="str">
        <f t="shared" ref="S101:BC101" si="83">IF(T43="","",T43/S43)</f>
        <v/>
      </c>
      <c r="T101" s="39" t="str">
        <f t="shared" si="83"/>
        <v/>
      </c>
      <c r="U101" s="39" t="str">
        <f t="shared" si="83"/>
        <v/>
      </c>
      <c r="V101" s="39" t="str">
        <f t="shared" si="83"/>
        <v/>
      </c>
      <c r="W101" s="39" t="str">
        <f t="shared" si="83"/>
        <v/>
      </c>
      <c r="X101" s="39" t="str">
        <f t="shared" si="83"/>
        <v/>
      </c>
      <c r="Y101" s="39" t="str">
        <f t="shared" si="83"/>
        <v/>
      </c>
      <c r="Z101" s="39" t="str">
        <f t="shared" si="83"/>
        <v/>
      </c>
      <c r="AA101" s="39" t="str">
        <f t="shared" si="83"/>
        <v/>
      </c>
      <c r="AB101" s="39" t="str">
        <f t="shared" si="83"/>
        <v/>
      </c>
      <c r="AC101" s="39" t="str">
        <f t="shared" si="83"/>
        <v/>
      </c>
      <c r="AD101" s="39" t="str">
        <f t="shared" si="83"/>
        <v/>
      </c>
      <c r="AE101" s="39" t="str">
        <f t="shared" si="83"/>
        <v/>
      </c>
      <c r="AF101" s="39" t="str">
        <f t="shared" si="83"/>
        <v/>
      </c>
      <c r="AG101" s="39" t="str">
        <f t="shared" si="83"/>
        <v/>
      </c>
      <c r="AH101" s="39" t="str">
        <f t="shared" si="83"/>
        <v/>
      </c>
      <c r="AI101" s="39" t="str">
        <f t="shared" si="83"/>
        <v/>
      </c>
      <c r="AJ101" s="39" t="str">
        <f t="shared" si="83"/>
        <v/>
      </c>
      <c r="AK101" s="39" t="str">
        <f t="shared" si="83"/>
        <v/>
      </c>
      <c r="AL101" s="39" t="str">
        <f t="shared" si="83"/>
        <v/>
      </c>
      <c r="AM101" s="39" t="str">
        <f t="shared" si="83"/>
        <v/>
      </c>
      <c r="AN101" s="39" t="str">
        <f t="shared" si="83"/>
        <v/>
      </c>
      <c r="AO101" s="39" t="str">
        <f t="shared" si="83"/>
        <v/>
      </c>
      <c r="AP101" s="39" t="str">
        <f t="shared" si="83"/>
        <v/>
      </c>
      <c r="AQ101" s="39" t="str">
        <f t="shared" si="83"/>
        <v/>
      </c>
      <c r="AR101" s="39" t="str">
        <f t="shared" si="83"/>
        <v/>
      </c>
      <c r="AS101" s="39" t="str">
        <f t="shared" si="83"/>
        <v/>
      </c>
      <c r="AT101" s="39" t="str">
        <f t="shared" si="83"/>
        <v/>
      </c>
      <c r="AU101" s="39" t="str">
        <f t="shared" si="83"/>
        <v/>
      </c>
      <c r="AV101" s="39" t="str">
        <f t="shared" si="83"/>
        <v/>
      </c>
      <c r="AW101" s="39" t="str">
        <f t="shared" si="83"/>
        <v/>
      </c>
      <c r="AX101" s="39" t="str">
        <f t="shared" si="83"/>
        <v/>
      </c>
      <c r="AY101" s="39" t="str">
        <f t="shared" si="83"/>
        <v/>
      </c>
      <c r="AZ101" s="39" t="str">
        <f t="shared" si="83"/>
        <v/>
      </c>
      <c r="BA101" s="39" t="str">
        <f t="shared" si="83"/>
        <v/>
      </c>
      <c r="BB101" s="39" t="str">
        <f t="shared" si="83"/>
        <v/>
      </c>
      <c r="BC101" s="39" t="str">
        <f t="shared" si="83"/>
        <v/>
      </c>
      <c r="BD101" s="40"/>
      <c r="BE101" s="17"/>
      <c r="BF101" s="17"/>
      <c r="BG101" s="17"/>
      <c r="BH101" s="17"/>
      <c r="BI101" s="17"/>
      <c r="BJ101" s="17"/>
      <c r="BK101" s="17"/>
      <c r="BL101" s="17"/>
      <c r="BM101" s="17"/>
      <c r="BN101" s="17"/>
      <c r="BO101" s="17"/>
      <c r="BP101" s="17"/>
    </row>
    <row r="102" spans="2:68" x14ac:dyDescent="0.25">
      <c r="B102" s="45">
        <f t="shared" si="22"/>
        <v>43374</v>
      </c>
      <c r="C102" s="39">
        <f t="shared" si="71"/>
        <v>2.0478946566698681</v>
      </c>
      <c r="D102" s="39">
        <f t="shared" ref="D102:R102" si="84">IF(E44="","",E44/D44)</f>
        <v>1.3763164654508091</v>
      </c>
      <c r="E102" s="39">
        <f t="shared" si="84"/>
        <v>1.2426278462112728</v>
      </c>
      <c r="F102" s="39">
        <f t="shared" si="84"/>
        <v>1.1595073595674377</v>
      </c>
      <c r="G102" s="39">
        <f t="shared" si="84"/>
        <v>1.14300518134715</v>
      </c>
      <c r="H102" s="39">
        <f t="shared" si="84"/>
        <v>1.1058476881233001</v>
      </c>
      <c r="I102" s="39">
        <f t="shared" si="84"/>
        <v>1.0886452141832343</v>
      </c>
      <c r="J102" s="39">
        <f t="shared" si="84"/>
        <v>1.0757789701590887</v>
      </c>
      <c r="K102" s="39">
        <f t="shared" si="84"/>
        <v>1.0697409870493524</v>
      </c>
      <c r="L102" s="39">
        <f t="shared" si="84"/>
        <v>1.0530879345603272</v>
      </c>
      <c r="M102" s="39">
        <f t="shared" si="84"/>
        <v>1.045906478173062</v>
      </c>
      <c r="N102" s="39">
        <f t="shared" si="84"/>
        <v>1.0401782398811734</v>
      </c>
      <c r="O102" s="39">
        <f t="shared" si="84"/>
        <v>1.027988005140654</v>
      </c>
      <c r="P102" s="39">
        <f t="shared" si="84"/>
        <v>1.0243089317960827</v>
      </c>
      <c r="Q102" s="39" t="str">
        <f t="shared" si="84"/>
        <v/>
      </c>
      <c r="R102" s="39" t="str">
        <f t="shared" si="84"/>
        <v/>
      </c>
      <c r="S102" s="39" t="str">
        <f t="shared" ref="S102:BC102" si="85">IF(T44="","",T44/S44)</f>
        <v/>
      </c>
      <c r="T102" s="39" t="str">
        <f t="shared" si="85"/>
        <v/>
      </c>
      <c r="U102" s="39" t="str">
        <f t="shared" si="85"/>
        <v/>
      </c>
      <c r="V102" s="39" t="str">
        <f t="shared" si="85"/>
        <v/>
      </c>
      <c r="W102" s="39" t="str">
        <f t="shared" si="85"/>
        <v/>
      </c>
      <c r="X102" s="39" t="str">
        <f t="shared" si="85"/>
        <v/>
      </c>
      <c r="Y102" s="39" t="str">
        <f t="shared" si="85"/>
        <v/>
      </c>
      <c r="Z102" s="39" t="str">
        <f t="shared" si="85"/>
        <v/>
      </c>
      <c r="AA102" s="39" t="str">
        <f t="shared" si="85"/>
        <v/>
      </c>
      <c r="AB102" s="39" t="str">
        <f t="shared" si="85"/>
        <v/>
      </c>
      <c r="AC102" s="39" t="str">
        <f t="shared" si="85"/>
        <v/>
      </c>
      <c r="AD102" s="39" t="str">
        <f t="shared" si="85"/>
        <v/>
      </c>
      <c r="AE102" s="39" t="str">
        <f t="shared" si="85"/>
        <v/>
      </c>
      <c r="AF102" s="39" t="str">
        <f t="shared" si="85"/>
        <v/>
      </c>
      <c r="AG102" s="39" t="str">
        <f t="shared" si="85"/>
        <v/>
      </c>
      <c r="AH102" s="39" t="str">
        <f t="shared" si="85"/>
        <v/>
      </c>
      <c r="AI102" s="39" t="str">
        <f t="shared" si="85"/>
        <v/>
      </c>
      <c r="AJ102" s="39" t="str">
        <f t="shared" si="85"/>
        <v/>
      </c>
      <c r="AK102" s="39" t="str">
        <f t="shared" si="85"/>
        <v/>
      </c>
      <c r="AL102" s="39" t="str">
        <f t="shared" si="85"/>
        <v/>
      </c>
      <c r="AM102" s="39" t="str">
        <f t="shared" si="85"/>
        <v/>
      </c>
      <c r="AN102" s="39" t="str">
        <f t="shared" si="85"/>
        <v/>
      </c>
      <c r="AO102" s="39" t="str">
        <f t="shared" si="85"/>
        <v/>
      </c>
      <c r="AP102" s="39" t="str">
        <f t="shared" si="85"/>
        <v/>
      </c>
      <c r="AQ102" s="39" t="str">
        <f t="shared" si="85"/>
        <v/>
      </c>
      <c r="AR102" s="39" t="str">
        <f t="shared" si="85"/>
        <v/>
      </c>
      <c r="AS102" s="39" t="str">
        <f t="shared" si="85"/>
        <v/>
      </c>
      <c r="AT102" s="39" t="str">
        <f t="shared" si="85"/>
        <v/>
      </c>
      <c r="AU102" s="39" t="str">
        <f t="shared" si="85"/>
        <v/>
      </c>
      <c r="AV102" s="39" t="str">
        <f t="shared" si="85"/>
        <v/>
      </c>
      <c r="AW102" s="39" t="str">
        <f t="shared" si="85"/>
        <v/>
      </c>
      <c r="AX102" s="39" t="str">
        <f t="shared" si="85"/>
        <v/>
      </c>
      <c r="AY102" s="39" t="str">
        <f t="shared" si="85"/>
        <v/>
      </c>
      <c r="AZ102" s="39" t="str">
        <f t="shared" si="85"/>
        <v/>
      </c>
      <c r="BA102" s="39" t="str">
        <f t="shared" si="85"/>
        <v/>
      </c>
      <c r="BB102" s="39" t="str">
        <f t="shared" si="85"/>
        <v/>
      </c>
      <c r="BC102" s="39" t="str">
        <f t="shared" si="85"/>
        <v/>
      </c>
      <c r="BD102" s="40"/>
      <c r="BE102" s="17"/>
      <c r="BF102" s="17"/>
      <c r="BG102" s="17"/>
      <c r="BH102" s="17"/>
      <c r="BI102" s="17"/>
      <c r="BJ102" s="17"/>
      <c r="BK102" s="17"/>
      <c r="BL102" s="17"/>
      <c r="BM102" s="17"/>
      <c r="BN102" s="17"/>
      <c r="BO102" s="17"/>
      <c r="BP102" s="17"/>
    </row>
    <row r="103" spans="2:68" x14ac:dyDescent="0.25">
      <c r="B103" s="45">
        <f t="shared" si="22"/>
        <v>43405</v>
      </c>
      <c r="C103" s="39">
        <f t="shared" si="71"/>
        <v>2.0816085156712005</v>
      </c>
      <c r="D103" s="39">
        <f t="shared" ref="D103:R103" si="86">IF(E45="","",E45/D45)</f>
        <v>1.412215909090909</v>
      </c>
      <c r="E103" s="39">
        <f t="shared" si="86"/>
        <v>1.2245021122510562</v>
      </c>
      <c r="F103" s="39">
        <f t="shared" si="86"/>
        <v>1.1902414982750122</v>
      </c>
      <c r="G103" s="39">
        <f t="shared" si="86"/>
        <v>1.1296066252587991</v>
      </c>
      <c r="H103" s="39">
        <f t="shared" si="86"/>
        <v>1.1086265884652979</v>
      </c>
      <c r="I103" s="39">
        <f t="shared" si="86"/>
        <v>1.0880634850655793</v>
      </c>
      <c r="J103" s="39">
        <f t="shared" si="86"/>
        <v>1.0786061588330633</v>
      </c>
      <c r="K103" s="39">
        <f t="shared" si="86"/>
        <v>1.0598234410217882</v>
      </c>
      <c r="L103" s="39">
        <f t="shared" si="86"/>
        <v>1.0482055826318122</v>
      </c>
      <c r="M103" s="39">
        <f t="shared" si="86"/>
        <v>1.0445515259108968</v>
      </c>
      <c r="N103" s="39">
        <f t="shared" si="86"/>
        <v>1.0356911621884104</v>
      </c>
      <c r="O103" s="39">
        <f t="shared" si="86"/>
        <v>1.0290693131202626</v>
      </c>
      <c r="P103" s="39" t="str">
        <f t="shared" si="86"/>
        <v/>
      </c>
      <c r="Q103" s="39" t="str">
        <f t="shared" si="86"/>
        <v/>
      </c>
      <c r="R103" s="39" t="str">
        <f t="shared" si="86"/>
        <v/>
      </c>
      <c r="S103" s="39" t="str">
        <f t="shared" ref="S103:BC103" si="87">IF(T45="","",T45/S45)</f>
        <v/>
      </c>
      <c r="T103" s="39" t="str">
        <f t="shared" si="87"/>
        <v/>
      </c>
      <c r="U103" s="39" t="str">
        <f t="shared" si="87"/>
        <v/>
      </c>
      <c r="V103" s="39" t="str">
        <f t="shared" si="87"/>
        <v/>
      </c>
      <c r="W103" s="39" t="str">
        <f t="shared" si="87"/>
        <v/>
      </c>
      <c r="X103" s="39" t="str">
        <f t="shared" si="87"/>
        <v/>
      </c>
      <c r="Y103" s="39" t="str">
        <f t="shared" si="87"/>
        <v/>
      </c>
      <c r="Z103" s="39" t="str">
        <f t="shared" si="87"/>
        <v/>
      </c>
      <c r="AA103" s="39" t="str">
        <f t="shared" si="87"/>
        <v/>
      </c>
      <c r="AB103" s="39" t="str">
        <f t="shared" si="87"/>
        <v/>
      </c>
      <c r="AC103" s="39" t="str">
        <f t="shared" si="87"/>
        <v/>
      </c>
      <c r="AD103" s="39" t="str">
        <f t="shared" si="87"/>
        <v/>
      </c>
      <c r="AE103" s="39" t="str">
        <f t="shared" si="87"/>
        <v/>
      </c>
      <c r="AF103" s="39" t="str">
        <f t="shared" si="87"/>
        <v/>
      </c>
      <c r="AG103" s="39" t="str">
        <f t="shared" si="87"/>
        <v/>
      </c>
      <c r="AH103" s="39" t="str">
        <f t="shared" si="87"/>
        <v/>
      </c>
      <c r="AI103" s="39" t="str">
        <f t="shared" si="87"/>
        <v/>
      </c>
      <c r="AJ103" s="39" t="str">
        <f t="shared" si="87"/>
        <v/>
      </c>
      <c r="AK103" s="39" t="str">
        <f t="shared" si="87"/>
        <v/>
      </c>
      <c r="AL103" s="39" t="str">
        <f t="shared" si="87"/>
        <v/>
      </c>
      <c r="AM103" s="39" t="str">
        <f t="shared" si="87"/>
        <v/>
      </c>
      <c r="AN103" s="39" t="str">
        <f t="shared" si="87"/>
        <v/>
      </c>
      <c r="AO103" s="39" t="str">
        <f t="shared" si="87"/>
        <v/>
      </c>
      <c r="AP103" s="39" t="str">
        <f t="shared" si="87"/>
        <v/>
      </c>
      <c r="AQ103" s="39" t="str">
        <f t="shared" si="87"/>
        <v/>
      </c>
      <c r="AR103" s="39" t="str">
        <f t="shared" si="87"/>
        <v/>
      </c>
      <c r="AS103" s="39" t="str">
        <f t="shared" si="87"/>
        <v/>
      </c>
      <c r="AT103" s="39" t="str">
        <f t="shared" si="87"/>
        <v/>
      </c>
      <c r="AU103" s="39" t="str">
        <f t="shared" si="87"/>
        <v/>
      </c>
      <c r="AV103" s="39" t="str">
        <f t="shared" si="87"/>
        <v/>
      </c>
      <c r="AW103" s="39" t="str">
        <f t="shared" si="87"/>
        <v/>
      </c>
      <c r="AX103" s="39" t="str">
        <f t="shared" si="87"/>
        <v/>
      </c>
      <c r="AY103" s="39" t="str">
        <f t="shared" si="87"/>
        <v/>
      </c>
      <c r="AZ103" s="39" t="str">
        <f t="shared" si="87"/>
        <v/>
      </c>
      <c r="BA103" s="39" t="str">
        <f t="shared" si="87"/>
        <v/>
      </c>
      <c r="BB103" s="39" t="str">
        <f t="shared" si="87"/>
        <v/>
      </c>
      <c r="BC103" s="39" t="str">
        <f t="shared" si="87"/>
        <v/>
      </c>
      <c r="BD103" s="40"/>
      <c r="BE103" s="17"/>
      <c r="BF103" s="17"/>
      <c r="BG103" s="17"/>
      <c r="BH103" s="17"/>
      <c r="BI103" s="17"/>
      <c r="BJ103" s="17"/>
      <c r="BK103" s="17"/>
      <c r="BL103" s="17"/>
      <c r="BM103" s="17"/>
      <c r="BN103" s="17"/>
      <c r="BO103" s="17"/>
      <c r="BP103" s="17"/>
    </row>
    <row r="104" spans="2:68" x14ac:dyDescent="0.25">
      <c r="B104" s="45">
        <f t="shared" si="22"/>
        <v>43435</v>
      </c>
      <c r="C104" s="39">
        <f t="shared" si="71"/>
        <v>2.2534381139489192</v>
      </c>
      <c r="D104" s="39">
        <f t="shared" ref="D104:R104" si="88">IF(E46="","",E46/D46)</f>
        <v>1.3638477186864282</v>
      </c>
      <c r="E104" s="39">
        <f t="shared" si="88"/>
        <v>1.258683145109738</v>
      </c>
      <c r="F104" s="39">
        <f t="shared" si="88"/>
        <v>1.1650584052818689</v>
      </c>
      <c r="G104" s="39">
        <f t="shared" si="88"/>
        <v>1.134263295553618</v>
      </c>
      <c r="H104" s="39">
        <f t="shared" si="88"/>
        <v>1.1069689982065078</v>
      </c>
      <c r="I104" s="39">
        <f t="shared" si="88"/>
        <v>1.0945492419858811</v>
      </c>
      <c r="J104" s="39">
        <f t="shared" si="88"/>
        <v>1.0690420807781773</v>
      </c>
      <c r="K104" s="39">
        <f t="shared" si="88"/>
        <v>1.0543962021560678</v>
      </c>
      <c r="L104" s="39">
        <f t="shared" si="88"/>
        <v>1.0492449113591595</v>
      </c>
      <c r="M104" s="39">
        <f t="shared" si="88"/>
        <v>1.0416592168782406</v>
      </c>
      <c r="N104" s="39">
        <f t="shared" si="88"/>
        <v>1.0402506007552352</v>
      </c>
      <c r="O104" s="39" t="str">
        <f t="shared" si="88"/>
        <v/>
      </c>
      <c r="P104" s="39" t="str">
        <f t="shared" si="88"/>
        <v/>
      </c>
      <c r="Q104" s="39" t="str">
        <f t="shared" si="88"/>
        <v/>
      </c>
      <c r="R104" s="39" t="str">
        <f t="shared" si="88"/>
        <v/>
      </c>
      <c r="S104" s="39" t="str">
        <f t="shared" ref="S104:BC104" si="89">IF(T46="","",T46/S46)</f>
        <v/>
      </c>
      <c r="T104" s="39" t="str">
        <f t="shared" si="89"/>
        <v/>
      </c>
      <c r="U104" s="39" t="str">
        <f t="shared" si="89"/>
        <v/>
      </c>
      <c r="V104" s="39" t="str">
        <f t="shared" si="89"/>
        <v/>
      </c>
      <c r="W104" s="39" t="str">
        <f t="shared" si="89"/>
        <v/>
      </c>
      <c r="X104" s="39" t="str">
        <f t="shared" si="89"/>
        <v/>
      </c>
      <c r="Y104" s="39" t="str">
        <f t="shared" si="89"/>
        <v/>
      </c>
      <c r="Z104" s="39" t="str">
        <f t="shared" si="89"/>
        <v/>
      </c>
      <c r="AA104" s="39" t="str">
        <f t="shared" si="89"/>
        <v/>
      </c>
      <c r="AB104" s="39" t="str">
        <f t="shared" si="89"/>
        <v/>
      </c>
      <c r="AC104" s="39" t="str">
        <f t="shared" si="89"/>
        <v/>
      </c>
      <c r="AD104" s="39" t="str">
        <f t="shared" si="89"/>
        <v/>
      </c>
      <c r="AE104" s="39" t="str">
        <f t="shared" si="89"/>
        <v/>
      </c>
      <c r="AF104" s="39" t="str">
        <f t="shared" si="89"/>
        <v/>
      </c>
      <c r="AG104" s="39" t="str">
        <f t="shared" si="89"/>
        <v/>
      </c>
      <c r="AH104" s="39" t="str">
        <f t="shared" si="89"/>
        <v/>
      </c>
      <c r="AI104" s="39" t="str">
        <f t="shared" si="89"/>
        <v/>
      </c>
      <c r="AJ104" s="39" t="str">
        <f t="shared" si="89"/>
        <v/>
      </c>
      <c r="AK104" s="39" t="str">
        <f t="shared" si="89"/>
        <v/>
      </c>
      <c r="AL104" s="39" t="str">
        <f t="shared" si="89"/>
        <v/>
      </c>
      <c r="AM104" s="39" t="str">
        <f t="shared" si="89"/>
        <v/>
      </c>
      <c r="AN104" s="39" t="str">
        <f t="shared" si="89"/>
        <v/>
      </c>
      <c r="AO104" s="39" t="str">
        <f t="shared" si="89"/>
        <v/>
      </c>
      <c r="AP104" s="39" t="str">
        <f t="shared" si="89"/>
        <v/>
      </c>
      <c r="AQ104" s="39" t="str">
        <f t="shared" si="89"/>
        <v/>
      </c>
      <c r="AR104" s="39" t="str">
        <f t="shared" si="89"/>
        <v/>
      </c>
      <c r="AS104" s="39" t="str">
        <f t="shared" si="89"/>
        <v/>
      </c>
      <c r="AT104" s="39" t="str">
        <f t="shared" si="89"/>
        <v/>
      </c>
      <c r="AU104" s="39" t="str">
        <f t="shared" si="89"/>
        <v/>
      </c>
      <c r="AV104" s="39" t="str">
        <f t="shared" si="89"/>
        <v/>
      </c>
      <c r="AW104" s="39" t="str">
        <f t="shared" si="89"/>
        <v/>
      </c>
      <c r="AX104" s="39" t="str">
        <f t="shared" si="89"/>
        <v/>
      </c>
      <c r="AY104" s="39" t="str">
        <f t="shared" si="89"/>
        <v/>
      </c>
      <c r="AZ104" s="39" t="str">
        <f t="shared" si="89"/>
        <v/>
      </c>
      <c r="BA104" s="39" t="str">
        <f t="shared" si="89"/>
        <v/>
      </c>
      <c r="BB104" s="39" t="str">
        <f t="shared" si="89"/>
        <v/>
      </c>
      <c r="BC104" s="39" t="str">
        <f t="shared" si="89"/>
        <v/>
      </c>
      <c r="BD104" s="40"/>
      <c r="BE104" s="17"/>
      <c r="BF104" s="17"/>
      <c r="BG104" s="17"/>
      <c r="BH104" s="17"/>
      <c r="BI104" s="17"/>
      <c r="BJ104" s="17"/>
      <c r="BK104" s="17"/>
      <c r="BL104" s="17"/>
      <c r="BM104" s="17"/>
      <c r="BN104" s="17"/>
      <c r="BO104" s="17"/>
      <c r="BP104" s="17"/>
    </row>
    <row r="105" spans="2:68" x14ac:dyDescent="0.25">
      <c r="B105" s="45">
        <f t="shared" si="22"/>
        <v>43466</v>
      </c>
      <c r="C105" s="39">
        <f t="shared" si="71"/>
        <v>2.0543224299065419</v>
      </c>
      <c r="D105" s="39">
        <f t="shared" ref="D105:R105" si="90">IF(E47="","",E47/D47)</f>
        <v>1.4276371907876029</v>
      </c>
      <c r="E105" s="39">
        <f t="shared" si="90"/>
        <v>1.2254530969926312</v>
      </c>
      <c r="F105" s="39">
        <f t="shared" si="90"/>
        <v>1.1657727937591418</v>
      </c>
      <c r="G105" s="39">
        <f t="shared" si="90"/>
        <v>1.1277011013522933</v>
      </c>
      <c r="H105" s="39">
        <f t="shared" si="90"/>
        <v>1.1078007170231177</v>
      </c>
      <c r="I105" s="39">
        <f t="shared" si="90"/>
        <v>1.0768887400959715</v>
      </c>
      <c r="J105" s="39">
        <f t="shared" si="90"/>
        <v>1.0591709844559585</v>
      </c>
      <c r="K105" s="39">
        <f t="shared" si="90"/>
        <v>1.051854026024851</v>
      </c>
      <c r="L105" s="39">
        <f t="shared" si="90"/>
        <v>1.0423216444981862</v>
      </c>
      <c r="M105" s="39">
        <f t="shared" si="90"/>
        <v>1.0398893449937534</v>
      </c>
      <c r="N105" s="39" t="str">
        <f t="shared" si="90"/>
        <v/>
      </c>
      <c r="O105" s="39" t="str">
        <f t="shared" si="90"/>
        <v/>
      </c>
      <c r="P105" s="39" t="str">
        <f t="shared" si="90"/>
        <v/>
      </c>
      <c r="Q105" s="39" t="str">
        <f t="shared" si="90"/>
        <v/>
      </c>
      <c r="R105" s="39" t="str">
        <f t="shared" si="90"/>
        <v/>
      </c>
      <c r="S105" s="39" t="str">
        <f t="shared" ref="S105:BC105" si="91">IF(T47="","",T47/S47)</f>
        <v/>
      </c>
      <c r="T105" s="39" t="str">
        <f t="shared" si="91"/>
        <v/>
      </c>
      <c r="U105" s="39" t="str">
        <f t="shared" si="91"/>
        <v/>
      </c>
      <c r="V105" s="39" t="str">
        <f t="shared" si="91"/>
        <v/>
      </c>
      <c r="W105" s="39" t="str">
        <f t="shared" si="91"/>
        <v/>
      </c>
      <c r="X105" s="39" t="str">
        <f t="shared" si="91"/>
        <v/>
      </c>
      <c r="Y105" s="39" t="str">
        <f t="shared" si="91"/>
        <v/>
      </c>
      <c r="Z105" s="39" t="str">
        <f t="shared" si="91"/>
        <v/>
      </c>
      <c r="AA105" s="39" t="str">
        <f t="shared" si="91"/>
        <v/>
      </c>
      <c r="AB105" s="39" t="str">
        <f t="shared" si="91"/>
        <v/>
      </c>
      <c r="AC105" s="39" t="str">
        <f t="shared" si="91"/>
        <v/>
      </c>
      <c r="AD105" s="39" t="str">
        <f t="shared" si="91"/>
        <v/>
      </c>
      <c r="AE105" s="39" t="str">
        <f t="shared" si="91"/>
        <v/>
      </c>
      <c r="AF105" s="39" t="str">
        <f t="shared" si="91"/>
        <v/>
      </c>
      <c r="AG105" s="39" t="str">
        <f t="shared" si="91"/>
        <v/>
      </c>
      <c r="AH105" s="39" t="str">
        <f t="shared" si="91"/>
        <v/>
      </c>
      <c r="AI105" s="39" t="str">
        <f t="shared" si="91"/>
        <v/>
      </c>
      <c r="AJ105" s="39" t="str">
        <f t="shared" si="91"/>
        <v/>
      </c>
      <c r="AK105" s="39" t="str">
        <f t="shared" si="91"/>
        <v/>
      </c>
      <c r="AL105" s="39" t="str">
        <f t="shared" si="91"/>
        <v/>
      </c>
      <c r="AM105" s="39" t="str">
        <f t="shared" si="91"/>
        <v/>
      </c>
      <c r="AN105" s="39" t="str">
        <f t="shared" si="91"/>
        <v/>
      </c>
      <c r="AO105" s="39" t="str">
        <f t="shared" si="91"/>
        <v/>
      </c>
      <c r="AP105" s="39" t="str">
        <f t="shared" si="91"/>
        <v/>
      </c>
      <c r="AQ105" s="39" t="str">
        <f t="shared" si="91"/>
        <v/>
      </c>
      <c r="AR105" s="39" t="str">
        <f t="shared" si="91"/>
        <v/>
      </c>
      <c r="AS105" s="39" t="str">
        <f t="shared" si="91"/>
        <v/>
      </c>
      <c r="AT105" s="39" t="str">
        <f t="shared" si="91"/>
        <v/>
      </c>
      <c r="AU105" s="39" t="str">
        <f t="shared" si="91"/>
        <v/>
      </c>
      <c r="AV105" s="39" t="str">
        <f t="shared" si="91"/>
        <v/>
      </c>
      <c r="AW105" s="39" t="str">
        <f t="shared" si="91"/>
        <v/>
      </c>
      <c r="AX105" s="39" t="str">
        <f t="shared" si="91"/>
        <v/>
      </c>
      <c r="AY105" s="39" t="str">
        <f t="shared" si="91"/>
        <v/>
      </c>
      <c r="AZ105" s="39" t="str">
        <f t="shared" si="91"/>
        <v/>
      </c>
      <c r="BA105" s="39" t="str">
        <f t="shared" si="91"/>
        <v/>
      </c>
      <c r="BB105" s="39" t="str">
        <f t="shared" si="91"/>
        <v/>
      </c>
      <c r="BC105" s="39" t="str">
        <f t="shared" si="91"/>
        <v/>
      </c>
      <c r="BD105" s="40"/>
      <c r="BE105" s="17"/>
      <c r="BF105" s="17"/>
      <c r="BG105" s="17"/>
      <c r="BH105" s="17"/>
      <c r="BI105" s="17"/>
      <c r="BJ105" s="17"/>
      <c r="BK105" s="17"/>
      <c r="BL105" s="17"/>
      <c r="BM105" s="17"/>
      <c r="BN105" s="17"/>
      <c r="BO105" s="17"/>
      <c r="BP105" s="17"/>
    </row>
    <row r="106" spans="2:68" x14ac:dyDescent="0.25">
      <c r="B106" s="45">
        <f t="shared" si="22"/>
        <v>43497</v>
      </c>
      <c r="C106" s="39">
        <f t="shared" si="71"/>
        <v>2.2085032032615026</v>
      </c>
      <c r="D106" s="39">
        <f t="shared" ref="D106:R106" si="92">IF(E48="","",E48/D48)</f>
        <v>1.3647151898734178</v>
      </c>
      <c r="E106" s="39">
        <f t="shared" si="92"/>
        <v>1.2268599033816425</v>
      </c>
      <c r="F106" s="39">
        <f t="shared" si="92"/>
        <v>1.1641203339108521</v>
      </c>
      <c r="G106" s="39">
        <f t="shared" si="92"/>
        <v>1.1315112975240158</v>
      </c>
      <c r="H106" s="39">
        <f t="shared" si="92"/>
        <v>1.0913547769939016</v>
      </c>
      <c r="I106" s="39">
        <f t="shared" si="92"/>
        <v>1.0706694423140133</v>
      </c>
      <c r="J106" s="39">
        <f t="shared" si="92"/>
        <v>1.0617069177241099</v>
      </c>
      <c r="K106" s="39">
        <f t="shared" si="92"/>
        <v>1.0474216867469879</v>
      </c>
      <c r="L106" s="39">
        <f t="shared" si="92"/>
        <v>1.0417778595748597</v>
      </c>
      <c r="M106" s="39" t="str">
        <f t="shared" si="92"/>
        <v/>
      </c>
      <c r="N106" s="39" t="str">
        <f t="shared" si="92"/>
        <v/>
      </c>
      <c r="O106" s="39" t="str">
        <f t="shared" si="92"/>
        <v/>
      </c>
      <c r="P106" s="39" t="str">
        <f t="shared" si="92"/>
        <v/>
      </c>
      <c r="Q106" s="39" t="str">
        <f t="shared" si="92"/>
        <v/>
      </c>
      <c r="R106" s="39" t="str">
        <f t="shared" si="92"/>
        <v/>
      </c>
      <c r="S106" s="39" t="str">
        <f t="shared" ref="S106:BC106" si="93">IF(T48="","",T48/S48)</f>
        <v/>
      </c>
      <c r="T106" s="39" t="str">
        <f t="shared" si="93"/>
        <v/>
      </c>
      <c r="U106" s="39" t="str">
        <f t="shared" si="93"/>
        <v/>
      </c>
      <c r="V106" s="39" t="str">
        <f t="shared" si="93"/>
        <v/>
      </c>
      <c r="W106" s="39" t="str">
        <f t="shared" si="93"/>
        <v/>
      </c>
      <c r="X106" s="39" t="str">
        <f t="shared" si="93"/>
        <v/>
      </c>
      <c r="Y106" s="39" t="str">
        <f t="shared" si="93"/>
        <v/>
      </c>
      <c r="Z106" s="39" t="str">
        <f t="shared" si="93"/>
        <v/>
      </c>
      <c r="AA106" s="39" t="str">
        <f t="shared" si="93"/>
        <v/>
      </c>
      <c r="AB106" s="39" t="str">
        <f t="shared" si="93"/>
        <v/>
      </c>
      <c r="AC106" s="39" t="str">
        <f t="shared" si="93"/>
        <v/>
      </c>
      <c r="AD106" s="39" t="str">
        <f t="shared" si="93"/>
        <v/>
      </c>
      <c r="AE106" s="39" t="str">
        <f t="shared" si="93"/>
        <v/>
      </c>
      <c r="AF106" s="39" t="str">
        <f t="shared" si="93"/>
        <v/>
      </c>
      <c r="AG106" s="39" t="str">
        <f t="shared" si="93"/>
        <v/>
      </c>
      <c r="AH106" s="39" t="str">
        <f t="shared" si="93"/>
        <v/>
      </c>
      <c r="AI106" s="39" t="str">
        <f t="shared" si="93"/>
        <v/>
      </c>
      <c r="AJ106" s="39" t="str">
        <f t="shared" si="93"/>
        <v/>
      </c>
      <c r="AK106" s="39" t="str">
        <f t="shared" si="93"/>
        <v/>
      </c>
      <c r="AL106" s="39" t="str">
        <f t="shared" si="93"/>
        <v/>
      </c>
      <c r="AM106" s="39" t="str">
        <f t="shared" si="93"/>
        <v/>
      </c>
      <c r="AN106" s="39" t="str">
        <f t="shared" si="93"/>
        <v/>
      </c>
      <c r="AO106" s="39" t="str">
        <f t="shared" si="93"/>
        <v/>
      </c>
      <c r="AP106" s="39" t="str">
        <f t="shared" si="93"/>
        <v/>
      </c>
      <c r="AQ106" s="39" t="str">
        <f t="shared" si="93"/>
        <v/>
      </c>
      <c r="AR106" s="39" t="str">
        <f t="shared" si="93"/>
        <v/>
      </c>
      <c r="AS106" s="39" t="str">
        <f t="shared" si="93"/>
        <v/>
      </c>
      <c r="AT106" s="39" t="str">
        <f t="shared" si="93"/>
        <v/>
      </c>
      <c r="AU106" s="39" t="str">
        <f t="shared" si="93"/>
        <v/>
      </c>
      <c r="AV106" s="39" t="str">
        <f t="shared" si="93"/>
        <v/>
      </c>
      <c r="AW106" s="39" t="str">
        <f t="shared" si="93"/>
        <v/>
      </c>
      <c r="AX106" s="39" t="str">
        <f t="shared" si="93"/>
        <v/>
      </c>
      <c r="AY106" s="39" t="str">
        <f t="shared" si="93"/>
        <v/>
      </c>
      <c r="AZ106" s="39" t="str">
        <f t="shared" si="93"/>
        <v/>
      </c>
      <c r="BA106" s="39" t="str">
        <f t="shared" si="93"/>
        <v/>
      </c>
      <c r="BB106" s="39" t="str">
        <f t="shared" si="93"/>
        <v/>
      </c>
      <c r="BC106" s="39" t="str">
        <f t="shared" si="93"/>
        <v/>
      </c>
      <c r="BD106" s="40"/>
      <c r="BE106" s="17"/>
      <c r="BF106" s="17"/>
      <c r="BG106" s="17"/>
      <c r="BH106" s="17"/>
      <c r="BI106" s="17"/>
      <c r="BJ106" s="17"/>
      <c r="BK106" s="17"/>
      <c r="BL106" s="17"/>
      <c r="BM106" s="17"/>
      <c r="BN106" s="17"/>
      <c r="BO106" s="17"/>
      <c r="BP106" s="17"/>
    </row>
    <row r="107" spans="2:68" x14ac:dyDescent="0.25">
      <c r="B107" s="45">
        <f t="shared" si="22"/>
        <v>43525</v>
      </c>
      <c r="C107" s="39">
        <f t="shared" si="71"/>
        <v>2.0848842487517021</v>
      </c>
      <c r="D107" s="39">
        <f t="shared" ref="D107:R107" si="94">IF(E49="","",E49/D49)</f>
        <v>1.3977792292619204</v>
      </c>
      <c r="E107" s="39">
        <f t="shared" si="94"/>
        <v>1.2456386292834891</v>
      </c>
      <c r="F107" s="39">
        <f t="shared" si="94"/>
        <v>1.181693134925597</v>
      </c>
      <c r="G107" s="39">
        <f t="shared" si="94"/>
        <v>1.1153439153439155</v>
      </c>
      <c r="H107" s="39">
        <f t="shared" si="94"/>
        <v>1.0892789373814042</v>
      </c>
      <c r="I107" s="39">
        <f t="shared" si="94"/>
        <v>1.07455796533403</v>
      </c>
      <c r="J107" s="39">
        <f t="shared" si="94"/>
        <v>1.0564967171921862</v>
      </c>
      <c r="K107" s="39">
        <f t="shared" si="94"/>
        <v>1.049869571888906</v>
      </c>
      <c r="L107" s="39" t="str">
        <f t="shared" si="94"/>
        <v/>
      </c>
      <c r="M107" s="39" t="str">
        <f t="shared" si="94"/>
        <v/>
      </c>
      <c r="N107" s="39" t="str">
        <f t="shared" si="94"/>
        <v/>
      </c>
      <c r="O107" s="39" t="str">
        <f t="shared" si="94"/>
        <v/>
      </c>
      <c r="P107" s="39" t="str">
        <f t="shared" si="94"/>
        <v/>
      </c>
      <c r="Q107" s="39" t="str">
        <f t="shared" si="94"/>
        <v/>
      </c>
      <c r="R107" s="39" t="str">
        <f t="shared" si="94"/>
        <v/>
      </c>
      <c r="S107" s="39" t="str">
        <f t="shared" ref="S107:BC107" si="95">IF(T49="","",T49/S49)</f>
        <v/>
      </c>
      <c r="T107" s="39" t="str">
        <f t="shared" si="95"/>
        <v/>
      </c>
      <c r="U107" s="39" t="str">
        <f t="shared" si="95"/>
        <v/>
      </c>
      <c r="V107" s="39" t="str">
        <f t="shared" si="95"/>
        <v/>
      </c>
      <c r="W107" s="39" t="str">
        <f t="shared" si="95"/>
        <v/>
      </c>
      <c r="X107" s="39" t="str">
        <f t="shared" si="95"/>
        <v/>
      </c>
      <c r="Y107" s="39" t="str">
        <f t="shared" si="95"/>
        <v/>
      </c>
      <c r="Z107" s="39" t="str">
        <f t="shared" si="95"/>
        <v/>
      </c>
      <c r="AA107" s="39" t="str">
        <f t="shared" si="95"/>
        <v/>
      </c>
      <c r="AB107" s="39" t="str">
        <f t="shared" si="95"/>
        <v/>
      </c>
      <c r="AC107" s="39" t="str">
        <f t="shared" si="95"/>
        <v/>
      </c>
      <c r="AD107" s="39" t="str">
        <f t="shared" si="95"/>
        <v/>
      </c>
      <c r="AE107" s="39" t="str">
        <f t="shared" si="95"/>
        <v/>
      </c>
      <c r="AF107" s="39" t="str">
        <f t="shared" si="95"/>
        <v/>
      </c>
      <c r="AG107" s="39" t="str">
        <f t="shared" si="95"/>
        <v/>
      </c>
      <c r="AH107" s="39" t="str">
        <f t="shared" si="95"/>
        <v/>
      </c>
      <c r="AI107" s="39" t="str">
        <f t="shared" si="95"/>
        <v/>
      </c>
      <c r="AJ107" s="39" t="str">
        <f t="shared" si="95"/>
        <v/>
      </c>
      <c r="AK107" s="39" t="str">
        <f t="shared" si="95"/>
        <v/>
      </c>
      <c r="AL107" s="39" t="str">
        <f t="shared" si="95"/>
        <v/>
      </c>
      <c r="AM107" s="39" t="str">
        <f t="shared" si="95"/>
        <v/>
      </c>
      <c r="AN107" s="39" t="str">
        <f t="shared" si="95"/>
        <v/>
      </c>
      <c r="AO107" s="39" t="str">
        <f t="shared" si="95"/>
        <v/>
      </c>
      <c r="AP107" s="39" t="str">
        <f t="shared" si="95"/>
        <v/>
      </c>
      <c r="AQ107" s="39" t="str">
        <f t="shared" si="95"/>
        <v/>
      </c>
      <c r="AR107" s="39" t="str">
        <f t="shared" si="95"/>
        <v/>
      </c>
      <c r="AS107" s="39" t="str">
        <f t="shared" si="95"/>
        <v/>
      </c>
      <c r="AT107" s="39" t="str">
        <f t="shared" si="95"/>
        <v/>
      </c>
      <c r="AU107" s="39" t="str">
        <f t="shared" si="95"/>
        <v/>
      </c>
      <c r="AV107" s="39" t="str">
        <f t="shared" si="95"/>
        <v/>
      </c>
      <c r="AW107" s="39" t="str">
        <f t="shared" si="95"/>
        <v/>
      </c>
      <c r="AX107" s="39" t="str">
        <f t="shared" si="95"/>
        <v/>
      </c>
      <c r="AY107" s="39" t="str">
        <f t="shared" si="95"/>
        <v/>
      </c>
      <c r="AZ107" s="39" t="str">
        <f t="shared" si="95"/>
        <v/>
      </c>
      <c r="BA107" s="39" t="str">
        <f t="shared" si="95"/>
        <v/>
      </c>
      <c r="BB107" s="39" t="str">
        <f t="shared" si="95"/>
        <v/>
      </c>
      <c r="BC107" s="39" t="str">
        <f t="shared" si="95"/>
        <v/>
      </c>
      <c r="BD107" s="40"/>
      <c r="BE107" s="17"/>
      <c r="BF107" s="17"/>
      <c r="BG107" s="17"/>
      <c r="BH107" s="17"/>
      <c r="BI107" s="17"/>
      <c r="BJ107" s="17"/>
      <c r="BK107" s="17"/>
      <c r="BL107" s="17"/>
      <c r="BM107" s="17"/>
      <c r="BN107" s="17"/>
      <c r="BO107" s="17"/>
      <c r="BP107" s="17"/>
    </row>
    <row r="108" spans="2:68" x14ac:dyDescent="0.25">
      <c r="B108" s="45">
        <f t="shared" si="22"/>
        <v>43556</v>
      </c>
      <c r="C108" s="39">
        <f t="shared" si="71"/>
        <v>2.122227698373583</v>
      </c>
      <c r="D108" s="39">
        <f t="shared" ref="D108:R108" si="96">IF(E50="","",E50/D50)</f>
        <v>1.399907106363214</v>
      </c>
      <c r="E108" s="39">
        <f t="shared" si="96"/>
        <v>1.2574651625746516</v>
      </c>
      <c r="F108" s="39">
        <f t="shared" si="96"/>
        <v>1.1554089709762532</v>
      </c>
      <c r="G108" s="39">
        <f t="shared" si="96"/>
        <v>1.1138387759762503</v>
      </c>
      <c r="H108" s="39">
        <f t="shared" si="96"/>
        <v>1.0927729369554076</v>
      </c>
      <c r="I108" s="39">
        <f t="shared" si="96"/>
        <v>1.0679174484052534</v>
      </c>
      <c r="J108" s="39">
        <f t="shared" si="96"/>
        <v>1.0592059030217849</v>
      </c>
      <c r="K108" s="39" t="str">
        <f t="shared" si="96"/>
        <v/>
      </c>
      <c r="L108" s="39" t="str">
        <f t="shared" si="96"/>
        <v/>
      </c>
      <c r="M108" s="39" t="str">
        <f t="shared" si="96"/>
        <v/>
      </c>
      <c r="N108" s="39" t="str">
        <f t="shared" si="96"/>
        <v/>
      </c>
      <c r="O108" s="39" t="str">
        <f t="shared" si="96"/>
        <v/>
      </c>
      <c r="P108" s="39" t="str">
        <f t="shared" si="96"/>
        <v/>
      </c>
      <c r="Q108" s="39" t="str">
        <f t="shared" si="96"/>
        <v/>
      </c>
      <c r="R108" s="39" t="str">
        <f t="shared" si="96"/>
        <v/>
      </c>
      <c r="S108" s="39" t="str">
        <f t="shared" ref="S108:BC108" si="97">IF(T50="","",T50/S50)</f>
        <v/>
      </c>
      <c r="T108" s="39" t="str">
        <f t="shared" si="97"/>
        <v/>
      </c>
      <c r="U108" s="39" t="str">
        <f t="shared" si="97"/>
        <v/>
      </c>
      <c r="V108" s="39" t="str">
        <f t="shared" si="97"/>
        <v/>
      </c>
      <c r="W108" s="39" t="str">
        <f t="shared" si="97"/>
        <v/>
      </c>
      <c r="X108" s="39" t="str">
        <f t="shared" si="97"/>
        <v/>
      </c>
      <c r="Y108" s="39" t="str">
        <f t="shared" si="97"/>
        <v/>
      </c>
      <c r="Z108" s="39" t="str">
        <f t="shared" si="97"/>
        <v/>
      </c>
      <c r="AA108" s="39" t="str">
        <f t="shared" si="97"/>
        <v/>
      </c>
      <c r="AB108" s="39" t="str">
        <f t="shared" si="97"/>
        <v/>
      </c>
      <c r="AC108" s="39" t="str">
        <f t="shared" si="97"/>
        <v/>
      </c>
      <c r="AD108" s="39" t="str">
        <f t="shared" si="97"/>
        <v/>
      </c>
      <c r="AE108" s="39" t="str">
        <f t="shared" si="97"/>
        <v/>
      </c>
      <c r="AF108" s="39" t="str">
        <f t="shared" si="97"/>
        <v/>
      </c>
      <c r="AG108" s="39" t="str">
        <f t="shared" si="97"/>
        <v/>
      </c>
      <c r="AH108" s="39" t="str">
        <f t="shared" si="97"/>
        <v/>
      </c>
      <c r="AI108" s="39" t="str">
        <f t="shared" si="97"/>
        <v/>
      </c>
      <c r="AJ108" s="39" t="str">
        <f t="shared" si="97"/>
        <v/>
      </c>
      <c r="AK108" s="39" t="str">
        <f t="shared" si="97"/>
        <v/>
      </c>
      <c r="AL108" s="39" t="str">
        <f t="shared" si="97"/>
        <v/>
      </c>
      <c r="AM108" s="39" t="str">
        <f t="shared" si="97"/>
        <v/>
      </c>
      <c r="AN108" s="39" t="str">
        <f t="shared" si="97"/>
        <v/>
      </c>
      <c r="AO108" s="39" t="str">
        <f t="shared" si="97"/>
        <v/>
      </c>
      <c r="AP108" s="39" t="str">
        <f t="shared" si="97"/>
        <v/>
      </c>
      <c r="AQ108" s="39" t="str">
        <f t="shared" si="97"/>
        <v/>
      </c>
      <c r="AR108" s="39" t="str">
        <f t="shared" si="97"/>
        <v/>
      </c>
      <c r="AS108" s="39" t="str">
        <f t="shared" si="97"/>
        <v/>
      </c>
      <c r="AT108" s="39" t="str">
        <f t="shared" si="97"/>
        <v/>
      </c>
      <c r="AU108" s="39" t="str">
        <f t="shared" si="97"/>
        <v/>
      </c>
      <c r="AV108" s="39" t="str">
        <f t="shared" si="97"/>
        <v/>
      </c>
      <c r="AW108" s="39" t="str">
        <f t="shared" si="97"/>
        <v/>
      </c>
      <c r="AX108" s="39" t="str">
        <f t="shared" si="97"/>
        <v/>
      </c>
      <c r="AY108" s="39" t="str">
        <f t="shared" si="97"/>
        <v/>
      </c>
      <c r="AZ108" s="39" t="str">
        <f t="shared" si="97"/>
        <v/>
      </c>
      <c r="BA108" s="39" t="str">
        <f t="shared" si="97"/>
        <v/>
      </c>
      <c r="BB108" s="39" t="str">
        <f t="shared" si="97"/>
        <v/>
      </c>
      <c r="BC108" s="39" t="str">
        <f t="shared" si="97"/>
        <v/>
      </c>
      <c r="BD108" s="40"/>
      <c r="BE108" s="17"/>
      <c r="BF108" s="17"/>
      <c r="BG108" s="17"/>
      <c r="BH108" s="17"/>
      <c r="BI108" s="17"/>
      <c r="BJ108" s="17"/>
      <c r="BK108" s="17"/>
      <c r="BL108" s="17"/>
      <c r="BM108" s="17"/>
      <c r="BN108" s="17"/>
      <c r="BO108" s="17"/>
      <c r="BP108" s="17"/>
    </row>
    <row r="109" spans="2:68" x14ac:dyDescent="0.25">
      <c r="B109" s="45">
        <f t="shared" si="22"/>
        <v>43586</v>
      </c>
      <c r="C109" s="39">
        <f t="shared" si="71"/>
        <v>2.1197684772929652</v>
      </c>
      <c r="D109" s="39">
        <f t="shared" ref="D109:R109" si="98">IF(E51="","",E51/D51)</f>
        <v>1.4242806133165302</v>
      </c>
      <c r="E109" s="39">
        <f t="shared" si="98"/>
        <v>1.2173720690163692</v>
      </c>
      <c r="F109" s="39">
        <f t="shared" si="98"/>
        <v>1.1509388249545729</v>
      </c>
      <c r="G109" s="39">
        <f t="shared" si="98"/>
        <v>1.1154615303652249</v>
      </c>
      <c r="H109" s="39">
        <f t="shared" si="98"/>
        <v>1.0831288922438196</v>
      </c>
      <c r="I109" s="39">
        <f t="shared" si="98"/>
        <v>1.0701280599355345</v>
      </c>
      <c r="J109" s="39" t="str">
        <f t="shared" si="98"/>
        <v/>
      </c>
      <c r="K109" s="39" t="str">
        <f t="shared" si="98"/>
        <v/>
      </c>
      <c r="L109" s="39" t="str">
        <f t="shared" si="98"/>
        <v/>
      </c>
      <c r="M109" s="39" t="str">
        <f t="shared" si="98"/>
        <v/>
      </c>
      <c r="N109" s="39" t="str">
        <f t="shared" si="98"/>
        <v/>
      </c>
      <c r="O109" s="39" t="str">
        <f t="shared" si="98"/>
        <v/>
      </c>
      <c r="P109" s="39" t="str">
        <f t="shared" si="98"/>
        <v/>
      </c>
      <c r="Q109" s="39" t="str">
        <f t="shared" si="98"/>
        <v/>
      </c>
      <c r="R109" s="39" t="str">
        <f t="shared" si="98"/>
        <v/>
      </c>
      <c r="S109" s="39" t="str">
        <f t="shared" ref="S109:BC109" si="99">IF(T51="","",T51/S51)</f>
        <v/>
      </c>
      <c r="T109" s="39" t="str">
        <f t="shared" si="99"/>
        <v/>
      </c>
      <c r="U109" s="39" t="str">
        <f t="shared" si="99"/>
        <v/>
      </c>
      <c r="V109" s="39" t="str">
        <f t="shared" si="99"/>
        <v/>
      </c>
      <c r="W109" s="39" t="str">
        <f t="shared" si="99"/>
        <v/>
      </c>
      <c r="X109" s="39" t="str">
        <f t="shared" si="99"/>
        <v/>
      </c>
      <c r="Y109" s="39" t="str">
        <f t="shared" si="99"/>
        <v/>
      </c>
      <c r="Z109" s="39" t="str">
        <f t="shared" si="99"/>
        <v/>
      </c>
      <c r="AA109" s="39" t="str">
        <f t="shared" si="99"/>
        <v/>
      </c>
      <c r="AB109" s="39" t="str">
        <f t="shared" si="99"/>
        <v/>
      </c>
      <c r="AC109" s="39" t="str">
        <f t="shared" si="99"/>
        <v/>
      </c>
      <c r="AD109" s="39" t="str">
        <f t="shared" si="99"/>
        <v/>
      </c>
      <c r="AE109" s="39" t="str">
        <f t="shared" si="99"/>
        <v/>
      </c>
      <c r="AF109" s="39" t="str">
        <f t="shared" si="99"/>
        <v/>
      </c>
      <c r="AG109" s="39" t="str">
        <f t="shared" si="99"/>
        <v/>
      </c>
      <c r="AH109" s="39" t="str">
        <f t="shared" si="99"/>
        <v/>
      </c>
      <c r="AI109" s="39" t="str">
        <f t="shared" si="99"/>
        <v/>
      </c>
      <c r="AJ109" s="39" t="str">
        <f t="shared" si="99"/>
        <v/>
      </c>
      <c r="AK109" s="39" t="str">
        <f t="shared" si="99"/>
        <v/>
      </c>
      <c r="AL109" s="39" t="str">
        <f t="shared" si="99"/>
        <v/>
      </c>
      <c r="AM109" s="39" t="str">
        <f t="shared" si="99"/>
        <v/>
      </c>
      <c r="AN109" s="39" t="str">
        <f t="shared" si="99"/>
        <v/>
      </c>
      <c r="AO109" s="39" t="str">
        <f t="shared" si="99"/>
        <v/>
      </c>
      <c r="AP109" s="39" t="str">
        <f t="shared" si="99"/>
        <v/>
      </c>
      <c r="AQ109" s="39" t="str">
        <f t="shared" si="99"/>
        <v/>
      </c>
      <c r="AR109" s="39" t="str">
        <f t="shared" si="99"/>
        <v/>
      </c>
      <c r="AS109" s="39" t="str">
        <f t="shared" si="99"/>
        <v/>
      </c>
      <c r="AT109" s="39" t="str">
        <f t="shared" si="99"/>
        <v/>
      </c>
      <c r="AU109" s="39" t="str">
        <f t="shared" si="99"/>
        <v/>
      </c>
      <c r="AV109" s="39" t="str">
        <f t="shared" si="99"/>
        <v/>
      </c>
      <c r="AW109" s="39" t="str">
        <f t="shared" si="99"/>
        <v/>
      </c>
      <c r="AX109" s="39" t="str">
        <f t="shared" si="99"/>
        <v/>
      </c>
      <c r="AY109" s="39" t="str">
        <f t="shared" si="99"/>
        <v/>
      </c>
      <c r="AZ109" s="39" t="str">
        <f t="shared" si="99"/>
        <v/>
      </c>
      <c r="BA109" s="39" t="str">
        <f t="shared" si="99"/>
        <v/>
      </c>
      <c r="BB109" s="39" t="str">
        <f t="shared" si="99"/>
        <v/>
      </c>
      <c r="BC109" s="39" t="str">
        <f t="shared" si="99"/>
        <v/>
      </c>
      <c r="BD109" s="40"/>
      <c r="BE109" s="17"/>
      <c r="BF109" s="17"/>
      <c r="BG109" s="17"/>
      <c r="BH109" s="17"/>
      <c r="BI109" s="17"/>
      <c r="BJ109" s="17"/>
      <c r="BK109" s="17"/>
      <c r="BL109" s="17"/>
      <c r="BM109" s="17"/>
      <c r="BN109" s="17"/>
      <c r="BO109" s="17"/>
      <c r="BP109" s="17"/>
    </row>
    <row r="110" spans="2:68" x14ac:dyDescent="0.25">
      <c r="B110" s="45">
        <f t="shared" si="22"/>
        <v>43617</v>
      </c>
      <c r="C110" s="39">
        <f t="shared" si="71"/>
        <v>2.2569474134245406</v>
      </c>
      <c r="D110" s="39">
        <f t="shared" ref="D110:R110" si="100">IF(E52="","",E52/D52)</f>
        <v>1.3620003788596324</v>
      </c>
      <c r="E110" s="39">
        <f t="shared" si="100"/>
        <v>1.2130737134909597</v>
      </c>
      <c r="F110" s="39">
        <f t="shared" si="100"/>
        <v>1.1556982343499196</v>
      </c>
      <c r="G110" s="39">
        <f t="shared" si="100"/>
        <v>1.1057539682539683</v>
      </c>
      <c r="H110" s="39">
        <f t="shared" si="100"/>
        <v>1.0874753274717388</v>
      </c>
      <c r="I110" s="39" t="str">
        <f t="shared" si="100"/>
        <v/>
      </c>
      <c r="J110" s="39" t="str">
        <f t="shared" si="100"/>
        <v/>
      </c>
      <c r="K110" s="39" t="str">
        <f t="shared" si="100"/>
        <v/>
      </c>
      <c r="L110" s="39" t="str">
        <f t="shared" si="100"/>
        <v/>
      </c>
      <c r="M110" s="39" t="str">
        <f t="shared" si="100"/>
        <v/>
      </c>
      <c r="N110" s="39" t="str">
        <f t="shared" si="100"/>
        <v/>
      </c>
      <c r="O110" s="39" t="str">
        <f t="shared" si="100"/>
        <v/>
      </c>
      <c r="P110" s="39" t="str">
        <f t="shared" si="100"/>
        <v/>
      </c>
      <c r="Q110" s="39" t="str">
        <f t="shared" si="100"/>
        <v/>
      </c>
      <c r="R110" s="39" t="str">
        <f t="shared" si="100"/>
        <v/>
      </c>
      <c r="S110" s="39" t="str">
        <f t="shared" ref="S110:BC110" si="101">IF(T52="","",T52/S52)</f>
        <v/>
      </c>
      <c r="T110" s="39" t="str">
        <f t="shared" si="101"/>
        <v/>
      </c>
      <c r="U110" s="39" t="str">
        <f t="shared" si="101"/>
        <v/>
      </c>
      <c r="V110" s="39" t="str">
        <f t="shared" si="101"/>
        <v/>
      </c>
      <c r="W110" s="39" t="str">
        <f t="shared" si="101"/>
        <v/>
      </c>
      <c r="X110" s="39" t="str">
        <f t="shared" si="101"/>
        <v/>
      </c>
      <c r="Y110" s="39" t="str">
        <f t="shared" si="101"/>
        <v/>
      </c>
      <c r="Z110" s="39" t="str">
        <f t="shared" si="101"/>
        <v/>
      </c>
      <c r="AA110" s="39" t="str">
        <f t="shared" si="101"/>
        <v/>
      </c>
      <c r="AB110" s="39" t="str">
        <f t="shared" si="101"/>
        <v/>
      </c>
      <c r="AC110" s="39" t="str">
        <f t="shared" si="101"/>
        <v/>
      </c>
      <c r="AD110" s="39" t="str">
        <f t="shared" si="101"/>
        <v/>
      </c>
      <c r="AE110" s="39" t="str">
        <f t="shared" si="101"/>
        <v/>
      </c>
      <c r="AF110" s="39" t="str">
        <f t="shared" si="101"/>
        <v/>
      </c>
      <c r="AG110" s="39" t="str">
        <f t="shared" si="101"/>
        <v/>
      </c>
      <c r="AH110" s="39" t="str">
        <f t="shared" si="101"/>
        <v/>
      </c>
      <c r="AI110" s="39" t="str">
        <f t="shared" si="101"/>
        <v/>
      </c>
      <c r="AJ110" s="39" t="str">
        <f t="shared" si="101"/>
        <v/>
      </c>
      <c r="AK110" s="39" t="str">
        <f t="shared" si="101"/>
        <v/>
      </c>
      <c r="AL110" s="39" t="str">
        <f t="shared" si="101"/>
        <v/>
      </c>
      <c r="AM110" s="39" t="str">
        <f t="shared" si="101"/>
        <v/>
      </c>
      <c r="AN110" s="39" t="str">
        <f t="shared" si="101"/>
        <v/>
      </c>
      <c r="AO110" s="39" t="str">
        <f t="shared" si="101"/>
        <v/>
      </c>
      <c r="AP110" s="39" t="str">
        <f t="shared" si="101"/>
        <v/>
      </c>
      <c r="AQ110" s="39" t="str">
        <f t="shared" si="101"/>
        <v/>
      </c>
      <c r="AR110" s="39" t="str">
        <f t="shared" si="101"/>
        <v/>
      </c>
      <c r="AS110" s="39" t="str">
        <f t="shared" si="101"/>
        <v/>
      </c>
      <c r="AT110" s="39" t="str">
        <f t="shared" si="101"/>
        <v/>
      </c>
      <c r="AU110" s="39" t="str">
        <f t="shared" si="101"/>
        <v/>
      </c>
      <c r="AV110" s="39" t="str">
        <f t="shared" si="101"/>
        <v/>
      </c>
      <c r="AW110" s="39" t="str">
        <f t="shared" si="101"/>
        <v/>
      </c>
      <c r="AX110" s="39" t="str">
        <f t="shared" si="101"/>
        <v/>
      </c>
      <c r="AY110" s="39" t="str">
        <f t="shared" si="101"/>
        <v/>
      </c>
      <c r="AZ110" s="39" t="str">
        <f t="shared" si="101"/>
        <v/>
      </c>
      <c r="BA110" s="39" t="str">
        <f t="shared" si="101"/>
        <v/>
      </c>
      <c r="BB110" s="39" t="str">
        <f t="shared" si="101"/>
        <v/>
      </c>
      <c r="BC110" s="39" t="str">
        <f t="shared" si="101"/>
        <v/>
      </c>
      <c r="BD110" s="40"/>
      <c r="BE110" s="17"/>
      <c r="BF110" s="17"/>
      <c r="BG110" s="17"/>
      <c r="BH110" s="17"/>
      <c r="BI110" s="17"/>
      <c r="BJ110" s="17"/>
      <c r="BK110" s="17"/>
      <c r="BL110" s="17"/>
      <c r="BM110" s="17"/>
      <c r="BN110" s="17"/>
      <c r="BO110" s="17"/>
      <c r="BP110" s="17"/>
    </row>
    <row r="111" spans="2:68" x14ac:dyDescent="0.25">
      <c r="B111" s="45">
        <f t="shared" si="22"/>
        <v>43647</v>
      </c>
      <c r="C111" s="39">
        <f t="shared" si="71"/>
        <v>2.0111495578623608</v>
      </c>
      <c r="D111" s="39">
        <f t="shared" ref="D111:R111" si="102">IF(E53="","",E53/D53)</f>
        <v>1.3714394953163831</v>
      </c>
      <c r="E111" s="39">
        <f t="shared" si="102"/>
        <v>1.229857819905213</v>
      </c>
      <c r="F111" s="39">
        <f t="shared" si="102"/>
        <v>1.1464354527938343</v>
      </c>
      <c r="G111" s="39">
        <f t="shared" si="102"/>
        <v>1.1178447849728128</v>
      </c>
      <c r="H111" s="39" t="str">
        <f t="shared" si="102"/>
        <v/>
      </c>
      <c r="I111" s="39" t="str">
        <f t="shared" si="102"/>
        <v/>
      </c>
      <c r="J111" s="39" t="str">
        <f t="shared" si="102"/>
        <v/>
      </c>
      <c r="K111" s="39" t="str">
        <f t="shared" si="102"/>
        <v/>
      </c>
      <c r="L111" s="39" t="str">
        <f t="shared" si="102"/>
        <v/>
      </c>
      <c r="M111" s="39" t="str">
        <f t="shared" si="102"/>
        <v/>
      </c>
      <c r="N111" s="39" t="str">
        <f t="shared" si="102"/>
        <v/>
      </c>
      <c r="O111" s="39" t="str">
        <f t="shared" si="102"/>
        <v/>
      </c>
      <c r="P111" s="39" t="str">
        <f t="shared" si="102"/>
        <v/>
      </c>
      <c r="Q111" s="39" t="str">
        <f t="shared" si="102"/>
        <v/>
      </c>
      <c r="R111" s="39" t="str">
        <f t="shared" si="102"/>
        <v/>
      </c>
      <c r="S111" s="39" t="str">
        <f t="shared" ref="S111:BC111" si="103">IF(T53="","",T53/S53)</f>
        <v/>
      </c>
      <c r="T111" s="39" t="str">
        <f t="shared" si="103"/>
        <v/>
      </c>
      <c r="U111" s="39" t="str">
        <f t="shared" si="103"/>
        <v/>
      </c>
      <c r="V111" s="39" t="str">
        <f t="shared" si="103"/>
        <v/>
      </c>
      <c r="W111" s="39" t="str">
        <f t="shared" si="103"/>
        <v/>
      </c>
      <c r="X111" s="39" t="str">
        <f t="shared" si="103"/>
        <v/>
      </c>
      <c r="Y111" s="39" t="str">
        <f t="shared" si="103"/>
        <v/>
      </c>
      <c r="Z111" s="39" t="str">
        <f t="shared" si="103"/>
        <v/>
      </c>
      <c r="AA111" s="39" t="str">
        <f t="shared" si="103"/>
        <v/>
      </c>
      <c r="AB111" s="39" t="str">
        <f t="shared" si="103"/>
        <v/>
      </c>
      <c r="AC111" s="39" t="str">
        <f t="shared" si="103"/>
        <v/>
      </c>
      <c r="AD111" s="39" t="str">
        <f t="shared" si="103"/>
        <v/>
      </c>
      <c r="AE111" s="39" t="str">
        <f t="shared" si="103"/>
        <v/>
      </c>
      <c r="AF111" s="39" t="str">
        <f t="shared" si="103"/>
        <v/>
      </c>
      <c r="AG111" s="39" t="str">
        <f t="shared" si="103"/>
        <v/>
      </c>
      <c r="AH111" s="39" t="str">
        <f t="shared" si="103"/>
        <v/>
      </c>
      <c r="AI111" s="39" t="str">
        <f t="shared" si="103"/>
        <v/>
      </c>
      <c r="AJ111" s="39" t="str">
        <f t="shared" si="103"/>
        <v/>
      </c>
      <c r="AK111" s="39" t="str">
        <f t="shared" si="103"/>
        <v/>
      </c>
      <c r="AL111" s="39" t="str">
        <f t="shared" si="103"/>
        <v/>
      </c>
      <c r="AM111" s="39" t="str">
        <f t="shared" si="103"/>
        <v/>
      </c>
      <c r="AN111" s="39" t="str">
        <f t="shared" si="103"/>
        <v/>
      </c>
      <c r="AO111" s="39" t="str">
        <f t="shared" si="103"/>
        <v/>
      </c>
      <c r="AP111" s="39" t="str">
        <f t="shared" si="103"/>
        <v/>
      </c>
      <c r="AQ111" s="39" t="str">
        <f t="shared" si="103"/>
        <v/>
      </c>
      <c r="AR111" s="39" t="str">
        <f t="shared" si="103"/>
        <v/>
      </c>
      <c r="AS111" s="39" t="str">
        <f t="shared" si="103"/>
        <v/>
      </c>
      <c r="AT111" s="39" t="str">
        <f t="shared" si="103"/>
        <v/>
      </c>
      <c r="AU111" s="39" t="str">
        <f t="shared" si="103"/>
        <v/>
      </c>
      <c r="AV111" s="39" t="str">
        <f t="shared" si="103"/>
        <v/>
      </c>
      <c r="AW111" s="39" t="str">
        <f t="shared" si="103"/>
        <v/>
      </c>
      <c r="AX111" s="39" t="str">
        <f t="shared" si="103"/>
        <v/>
      </c>
      <c r="AY111" s="39" t="str">
        <f t="shared" si="103"/>
        <v/>
      </c>
      <c r="AZ111" s="39" t="str">
        <f t="shared" si="103"/>
        <v/>
      </c>
      <c r="BA111" s="39" t="str">
        <f t="shared" si="103"/>
        <v/>
      </c>
      <c r="BB111" s="39" t="str">
        <f t="shared" si="103"/>
        <v/>
      </c>
      <c r="BC111" s="39" t="str">
        <f t="shared" si="103"/>
        <v/>
      </c>
      <c r="BD111" s="40"/>
      <c r="BE111" s="17"/>
      <c r="BF111" s="17"/>
      <c r="BG111" s="17"/>
      <c r="BH111" s="17"/>
      <c r="BI111" s="17"/>
      <c r="BJ111" s="17"/>
      <c r="BK111" s="17"/>
      <c r="BL111" s="17"/>
      <c r="BM111" s="17"/>
      <c r="BN111" s="17"/>
      <c r="BO111" s="17"/>
      <c r="BP111" s="17"/>
    </row>
    <row r="112" spans="2:68" x14ac:dyDescent="0.25">
      <c r="B112" s="45">
        <f t="shared" si="22"/>
        <v>43678</v>
      </c>
      <c r="C112" s="39">
        <f t="shared" si="71"/>
        <v>2.1262417218543046</v>
      </c>
      <c r="D112" s="39">
        <f t="shared" ref="D112:R112" si="104">IF(E54="","",E54/D54)</f>
        <v>1.3908896242943354</v>
      </c>
      <c r="E112" s="39">
        <f t="shared" si="104"/>
        <v>1.2065780265920223</v>
      </c>
      <c r="F112" s="39">
        <f t="shared" si="104"/>
        <v>1.1528824962301356</v>
      </c>
      <c r="G112" s="39" t="str">
        <f t="shared" si="104"/>
        <v/>
      </c>
      <c r="H112" s="39" t="str">
        <f t="shared" si="104"/>
        <v/>
      </c>
      <c r="I112" s="39" t="str">
        <f t="shared" si="104"/>
        <v/>
      </c>
      <c r="J112" s="39" t="str">
        <f t="shared" si="104"/>
        <v/>
      </c>
      <c r="K112" s="39" t="str">
        <f t="shared" si="104"/>
        <v/>
      </c>
      <c r="L112" s="39" t="str">
        <f t="shared" si="104"/>
        <v/>
      </c>
      <c r="M112" s="39" t="str">
        <f t="shared" si="104"/>
        <v/>
      </c>
      <c r="N112" s="39" t="str">
        <f t="shared" si="104"/>
        <v/>
      </c>
      <c r="O112" s="39" t="str">
        <f t="shared" si="104"/>
        <v/>
      </c>
      <c r="P112" s="39" t="str">
        <f t="shared" si="104"/>
        <v/>
      </c>
      <c r="Q112" s="39" t="str">
        <f t="shared" si="104"/>
        <v/>
      </c>
      <c r="R112" s="39" t="str">
        <f t="shared" si="104"/>
        <v/>
      </c>
      <c r="S112" s="39" t="str">
        <f t="shared" ref="S112:BC112" si="105">IF(T54="","",T54/S54)</f>
        <v/>
      </c>
      <c r="T112" s="39" t="str">
        <f t="shared" si="105"/>
        <v/>
      </c>
      <c r="U112" s="39" t="str">
        <f t="shared" si="105"/>
        <v/>
      </c>
      <c r="V112" s="39" t="str">
        <f t="shared" si="105"/>
        <v/>
      </c>
      <c r="W112" s="39" t="str">
        <f t="shared" si="105"/>
        <v/>
      </c>
      <c r="X112" s="39" t="str">
        <f t="shared" si="105"/>
        <v/>
      </c>
      <c r="Y112" s="39" t="str">
        <f t="shared" si="105"/>
        <v/>
      </c>
      <c r="Z112" s="39" t="str">
        <f t="shared" si="105"/>
        <v/>
      </c>
      <c r="AA112" s="39" t="str">
        <f t="shared" si="105"/>
        <v/>
      </c>
      <c r="AB112" s="39" t="str">
        <f t="shared" si="105"/>
        <v/>
      </c>
      <c r="AC112" s="39" t="str">
        <f t="shared" si="105"/>
        <v/>
      </c>
      <c r="AD112" s="39" t="str">
        <f t="shared" si="105"/>
        <v/>
      </c>
      <c r="AE112" s="39" t="str">
        <f t="shared" si="105"/>
        <v/>
      </c>
      <c r="AF112" s="39" t="str">
        <f t="shared" si="105"/>
        <v/>
      </c>
      <c r="AG112" s="39" t="str">
        <f t="shared" si="105"/>
        <v/>
      </c>
      <c r="AH112" s="39" t="str">
        <f t="shared" si="105"/>
        <v/>
      </c>
      <c r="AI112" s="39" t="str">
        <f t="shared" si="105"/>
        <v/>
      </c>
      <c r="AJ112" s="39" t="str">
        <f t="shared" si="105"/>
        <v/>
      </c>
      <c r="AK112" s="39" t="str">
        <f t="shared" si="105"/>
        <v/>
      </c>
      <c r="AL112" s="39" t="str">
        <f t="shared" si="105"/>
        <v/>
      </c>
      <c r="AM112" s="39" t="str">
        <f t="shared" si="105"/>
        <v/>
      </c>
      <c r="AN112" s="39" t="str">
        <f t="shared" si="105"/>
        <v/>
      </c>
      <c r="AO112" s="39" t="str">
        <f t="shared" si="105"/>
        <v/>
      </c>
      <c r="AP112" s="39" t="str">
        <f t="shared" si="105"/>
        <v/>
      </c>
      <c r="AQ112" s="39" t="str">
        <f t="shared" si="105"/>
        <v/>
      </c>
      <c r="AR112" s="39" t="str">
        <f t="shared" si="105"/>
        <v/>
      </c>
      <c r="AS112" s="39" t="str">
        <f t="shared" si="105"/>
        <v/>
      </c>
      <c r="AT112" s="39" t="str">
        <f t="shared" si="105"/>
        <v/>
      </c>
      <c r="AU112" s="39" t="str">
        <f t="shared" si="105"/>
        <v/>
      </c>
      <c r="AV112" s="39" t="str">
        <f t="shared" si="105"/>
        <v/>
      </c>
      <c r="AW112" s="39" t="str">
        <f t="shared" si="105"/>
        <v/>
      </c>
      <c r="AX112" s="39" t="str">
        <f t="shared" si="105"/>
        <v/>
      </c>
      <c r="AY112" s="39" t="str">
        <f t="shared" si="105"/>
        <v/>
      </c>
      <c r="AZ112" s="39" t="str">
        <f t="shared" si="105"/>
        <v/>
      </c>
      <c r="BA112" s="39" t="str">
        <f t="shared" si="105"/>
        <v/>
      </c>
      <c r="BB112" s="39" t="str">
        <f t="shared" si="105"/>
        <v/>
      </c>
      <c r="BC112" s="39" t="str">
        <f t="shared" si="105"/>
        <v/>
      </c>
      <c r="BD112" s="40"/>
      <c r="BE112" s="17"/>
      <c r="BF112" s="17"/>
      <c r="BG112" s="17"/>
      <c r="BH112" s="17"/>
      <c r="BI112" s="17"/>
      <c r="BJ112" s="17"/>
      <c r="BK112" s="17"/>
      <c r="BL112" s="17"/>
      <c r="BM112" s="17"/>
      <c r="BN112" s="17"/>
      <c r="BO112" s="17"/>
      <c r="BP112" s="17"/>
    </row>
    <row r="113" spans="1:68" x14ac:dyDescent="0.25">
      <c r="B113" s="45">
        <f t="shared" si="22"/>
        <v>43709</v>
      </c>
      <c r="C113" s="39">
        <f t="shared" si="71"/>
        <v>2.1696914700544463</v>
      </c>
      <c r="D113" s="39">
        <f t="shared" ref="D113:R113" si="106">IF(E55="","",E55/D55)</f>
        <v>1.3554997908824762</v>
      </c>
      <c r="E113" s="39">
        <f t="shared" si="106"/>
        <v>1.2181425485961124</v>
      </c>
      <c r="F113" s="39" t="str">
        <f t="shared" si="106"/>
        <v/>
      </c>
      <c r="G113" s="39" t="str">
        <f t="shared" si="106"/>
        <v/>
      </c>
      <c r="H113" s="39" t="str">
        <f t="shared" si="106"/>
        <v/>
      </c>
      <c r="I113" s="39" t="str">
        <f t="shared" si="106"/>
        <v/>
      </c>
      <c r="J113" s="39" t="str">
        <f t="shared" si="106"/>
        <v/>
      </c>
      <c r="K113" s="39" t="str">
        <f t="shared" si="106"/>
        <v/>
      </c>
      <c r="L113" s="39" t="str">
        <f t="shared" si="106"/>
        <v/>
      </c>
      <c r="M113" s="39" t="str">
        <f t="shared" si="106"/>
        <v/>
      </c>
      <c r="N113" s="39" t="str">
        <f t="shared" si="106"/>
        <v/>
      </c>
      <c r="O113" s="39" t="str">
        <f t="shared" si="106"/>
        <v/>
      </c>
      <c r="P113" s="39" t="str">
        <f t="shared" si="106"/>
        <v/>
      </c>
      <c r="Q113" s="39" t="str">
        <f t="shared" si="106"/>
        <v/>
      </c>
      <c r="R113" s="39" t="str">
        <f t="shared" si="106"/>
        <v/>
      </c>
      <c r="S113" s="39" t="str">
        <f t="shared" ref="S113:BC113" si="107">IF(T55="","",T55/S55)</f>
        <v/>
      </c>
      <c r="T113" s="39" t="str">
        <f t="shared" si="107"/>
        <v/>
      </c>
      <c r="U113" s="39" t="str">
        <f t="shared" si="107"/>
        <v/>
      </c>
      <c r="V113" s="39" t="str">
        <f t="shared" si="107"/>
        <v/>
      </c>
      <c r="W113" s="39" t="str">
        <f t="shared" si="107"/>
        <v/>
      </c>
      <c r="X113" s="39" t="str">
        <f t="shared" si="107"/>
        <v/>
      </c>
      <c r="Y113" s="39" t="str">
        <f t="shared" si="107"/>
        <v/>
      </c>
      <c r="Z113" s="39" t="str">
        <f t="shared" si="107"/>
        <v/>
      </c>
      <c r="AA113" s="39" t="str">
        <f t="shared" si="107"/>
        <v/>
      </c>
      <c r="AB113" s="39" t="str">
        <f t="shared" si="107"/>
        <v/>
      </c>
      <c r="AC113" s="39" t="str">
        <f t="shared" si="107"/>
        <v/>
      </c>
      <c r="AD113" s="39" t="str">
        <f t="shared" si="107"/>
        <v/>
      </c>
      <c r="AE113" s="39" t="str">
        <f t="shared" si="107"/>
        <v/>
      </c>
      <c r="AF113" s="39" t="str">
        <f t="shared" si="107"/>
        <v/>
      </c>
      <c r="AG113" s="39" t="str">
        <f t="shared" si="107"/>
        <v/>
      </c>
      <c r="AH113" s="39" t="str">
        <f t="shared" si="107"/>
        <v/>
      </c>
      <c r="AI113" s="39" t="str">
        <f t="shared" si="107"/>
        <v/>
      </c>
      <c r="AJ113" s="39" t="str">
        <f t="shared" si="107"/>
        <v/>
      </c>
      <c r="AK113" s="39" t="str">
        <f t="shared" si="107"/>
        <v/>
      </c>
      <c r="AL113" s="39" t="str">
        <f t="shared" si="107"/>
        <v/>
      </c>
      <c r="AM113" s="39" t="str">
        <f t="shared" si="107"/>
        <v/>
      </c>
      <c r="AN113" s="39" t="str">
        <f t="shared" si="107"/>
        <v/>
      </c>
      <c r="AO113" s="39" t="str">
        <f t="shared" si="107"/>
        <v/>
      </c>
      <c r="AP113" s="39" t="str">
        <f t="shared" si="107"/>
        <v/>
      </c>
      <c r="AQ113" s="39" t="str">
        <f t="shared" si="107"/>
        <v/>
      </c>
      <c r="AR113" s="39" t="str">
        <f t="shared" si="107"/>
        <v/>
      </c>
      <c r="AS113" s="39" t="str">
        <f t="shared" si="107"/>
        <v/>
      </c>
      <c r="AT113" s="39" t="str">
        <f t="shared" si="107"/>
        <v/>
      </c>
      <c r="AU113" s="39" t="str">
        <f t="shared" si="107"/>
        <v/>
      </c>
      <c r="AV113" s="39" t="str">
        <f t="shared" si="107"/>
        <v/>
      </c>
      <c r="AW113" s="39" t="str">
        <f t="shared" si="107"/>
        <v/>
      </c>
      <c r="AX113" s="39" t="str">
        <f t="shared" si="107"/>
        <v/>
      </c>
      <c r="AY113" s="39" t="str">
        <f t="shared" si="107"/>
        <v/>
      </c>
      <c r="AZ113" s="39" t="str">
        <f t="shared" si="107"/>
        <v/>
      </c>
      <c r="BA113" s="39" t="str">
        <f t="shared" si="107"/>
        <v/>
      </c>
      <c r="BB113" s="39" t="str">
        <f t="shared" si="107"/>
        <v/>
      </c>
      <c r="BC113" s="39" t="str">
        <f t="shared" si="107"/>
        <v/>
      </c>
      <c r="BD113" s="40"/>
      <c r="BE113" s="17"/>
      <c r="BF113" s="17"/>
      <c r="BG113" s="17"/>
      <c r="BH113" s="17"/>
      <c r="BI113" s="17"/>
      <c r="BJ113" s="17"/>
      <c r="BK113" s="17"/>
      <c r="BL113" s="17"/>
      <c r="BM113" s="17"/>
      <c r="BN113" s="17"/>
      <c r="BO113" s="17"/>
      <c r="BP113" s="17"/>
    </row>
    <row r="114" spans="1:68" x14ac:dyDescent="0.25">
      <c r="B114" s="45">
        <f t="shared" si="22"/>
        <v>43739</v>
      </c>
      <c r="C114" s="39">
        <f t="shared" si="71"/>
        <v>1.9863692688971499</v>
      </c>
      <c r="D114" s="39">
        <f t="shared" ref="D114:R114" si="108">IF(E56="","",E56/D56)</f>
        <v>1.3628613017259308</v>
      </c>
      <c r="E114" s="39" t="str">
        <f t="shared" si="108"/>
        <v/>
      </c>
      <c r="F114" s="39" t="str">
        <f t="shared" si="108"/>
        <v/>
      </c>
      <c r="G114" s="39" t="str">
        <f t="shared" si="108"/>
        <v/>
      </c>
      <c r="H114" s="39" t="str">
        <f t="shared" si="108"/>
        <v/>
      </c>
      <c r="I114" s="39" t="str">
        <f t="shared" si="108"/>
        <v/>
      </c>
      <c r="J114" s="39" t="str">
        <f t="shared" si="108"/>
        <v/>
      </c>
      <c r="K114" s="39" t="str">
        <f t="shared" si="108"/>
        <v/>
      </c>
      <c r="L114" s="39" t="str">
        <f t="shared" si="108"/>
        <v/>
      </c>
      <c r="M114" s="39" t="str">
        <f t="shared" si="108"/>
        <v/>
      </c>
      <c r="N114" s="39" t="str">
        <f t="shared" si="108"/>
        <v/>
      </c>
      <c r="O114" s="39" t="str">
        <f t="shared" si="108"/>
        <v/>
      </c>
      <c r="P114" s="39" t="str">
        <f t="shared" si="108"/>
        <v/>
      </c>
      <c r="Q114" s="39" t="str">
        <f t="shared" si="108"/>
        <v/>
      </c>
      <c r="R114" s="39" t="str">
        <f t="shared" si="108"/>
        <v/>
      </c>
      <c r="S114" s="39" t="str">
        <f t="shared" ref="S114:BC114" si="109">IF(T56="","",T56/S56)</f>
        <v/>
      </c>
      <c r="T114" s="39" t="str">
        <f t="shared" si="109"/>
        <v/>
      </c>
      <c r="U114" s="39" t="str">
        <f t="shared" si="109"/>
        <v/>
      </c>
      <c r="V114" s="39" t="str">
        <f t="shared" si="109"/>
        <v/>
      </c>
      <c r="W114" s="39" t="str">
        <f t="shared" si="109"/>
        <v/>
      </c>
      <c r="X114" s="39" t="str">
        <f t="shared" si="109"/>
        <v/>
      </c>
      <c r="Y114" s="39" t="str">
        <f t="shared" si="109"/>
        <v/>
      </c>
      <c r="Z114" s="39" t="str">
        <f t="shared" si="109"/>
        <v/>
      </c>
      <c r="AA114" s="39" t="str">
        <f t="shared" si="109"/>
        <v/>
      </c>
      <c r="AB114" s="39" t="str">
        <f t="shared" si="109"/>
        <v/>
      </c>
      <c r="AC114" s="39" t="str">
        <f t="shared" si="109"/>
        <v/>
      </c>
      <c r="AD114" s="39" t="str">
        <f t="shared" si="109"/>
        <v/>
      </c>
      <c r="AE114" s="39" t="str">
        <f t="shared" si="109"/>
        <v/>
      </c>
      <c r="AF114" s="39" t="str">
        <f t="shared" si="109"/>
        <v/>
      </c>
      <c r="AG114" s="39" t="str">
        <f t="shared" si="109"/>
        <v/>
      </c>
      <c r="AH114" s="39" t="str">
        <f t="shared" si="109"/>
        <v/>
      </c>
      <c r="AI114" s="39" t="str">
        <f t="shared" si="109"/>
        <v/>
      </c>
      <c r="AJ114" s="39" t="str">
        <f t="shared" si="109"/>
        <v/>
      </c>
      <c r="AK114" s="39" t="str">
        <f t="shared" si="109"/>
        <v/>
      </c>
      <c r="AL114" s="39" t="str">
        <f t="shared" si="109"/>
        <v/>
      </c>
      <c r="AM114" s="39" t="str">
        <f t="shared" si="109"/>
        <v/>
      </c>
      <c r="AN114" s="39" t="str">
        <f t="shared" si="109"/>
        <v/>
      </c>
      <c r="AO114" s="39" t="str">
        <f t="shared" si="109"/>
        <v/>
      </c>
      <c r="AP114" s="39" t="str">
        <f t="shared" si="109"/>
        <v/>
      </c>
      <c r="AQ114" s="39" t="str">
        <f t="shared" si="109"/>
        <v/>
      </c>
      <c r="AR114" s="39" t="str">
        <f t="shared" si="109"/>
        <v/>
      </c>
      <c r="AS114" s="39" t="str">
        <f t="shared" si="109"/>
        <v/>
      </c>
      <c r="AT114" s="39" t="str">
        <f t="shared" si="109"/>
        <v/>
      </c>
      <c r="AU114" s="39" t="str">
        <f t="shared" si="109"/>
        <v/>
      </c>
      <c r="AV114" s="39" t="str">
        <f t="shared" si="109"/>
        <v/>
      </c>
      <c r="AW114" s="39" t="str">
        <f t="shared" si="109"/>
        <v/>
      </c>
      <c r="AX114" s="39" t="str">
        <f t="shared" si="109"/>
        <v/>
      </c>
      <c r="AY114" s="39" t="str">
        <f t="shared" si="109"/>
        <v/>
      </c>
      <c r="AZ114" s="39" t="str">
        <f t="shared" si="109"/>
        <v/>
      </c>
      <c r="BA114" s="39" t="str">
        <f t="shared" si="109"/>
        <v/>
      </c>
      <c r="BB114" s="39" t="str">
        <f t="shared" si="109"/>
        <v/>
      </c>
      <c r="BC114" s="39" t="str">
        <f t="shared" si="109"/>
        <v/>
      </c>
      <c r="BD114" s="40"/>
      <c r="BE114" s="17"/>
      <c r="BF114" s="17"/>
      <c r="BG114" s="17"/>
      <c r="BH114" s="17"/>
      <c r="BI114" s="17"/>
      <c r="BJ114" s="17"/>
      <c r="BK114" s="17"/>
      <c r="BL114" s="17"/>
      <c r="BM114" s="17"/>
      <c r="BN114" s="17"/>
      <c r="BO114" s="17"/>
      <c r="BP114" s="17"/>
    </row>
    <row r="115" spans="1:68" x14ac:dyDescent="0.25">
      <c r="B115" s="45">
        <f t="shared" si="22"/>
        <v>43770</v>
      </c>
      <c r="C115" s="39">
        <f t="shared" si="71"/>
        <v>2.0793349168646076</v>
      </c>
      <c r="D115" s="39" t="str">
        <f t="shared" ref="D115:R115" si="110">IF(E57="","",E57/D57)</f>
        <v/>
      </c>
      <c r="E115" s="39" t="str">
        <f t="shared" si="110"/>
        <v/>
      </c>
      <c r="F115" s="39" t="str">
        <f t="shared" si="110"/>
        <v/>
      </c>
      <c r="G115" s="39" t="str">
        <f t="shared" si="110"/>
        <v/>
      </c>
      <c r="H115" s="39" t="str">
        <f t="shared" si="110"/>
        <v/>
      </c>
      <c r="I115" s="39" t="str">
        <f t="shared" si="110"/>
        <v/>
      </c>
      <c r="J115" s="39" t="str">
        <f t="shared" si="110"/>
        <v/>
      </c>
      <c r="K115" s="39" t="str">
        <f t="shared" si="110"/>
        <v/>
      </c>
      <c r="L115" s="39" t="str">
        <f t="shared" si="110"/>
        <v/>
      </c>
      <c r="M115" s="39" t="str">
        <f t="shared" si="110"/>
        <v/>
      </c>
      <c r="N115" s="39" t="str">
        <f t="shared" si="110"/>
        <v/>
      </c>
      <c r="O115" s="39" t="str">
        <f t="shared" si="110"/>
        <v/>
      </c>
      <c r="P115" s="39" t="str">
        <f t="shared" si="110"/>
        <v/>
      </c>
      <c r="Q115" s="39" t="str">
        <f t="shared" si="110"/>
        <v/>
      </c>
      <c r="R115" s="39" t="str">
        <f t="shared" si="110"/>
        <v/>
      </c>
      <c r="S115" s="39" t="str">
        <f t="shared" ref="S115:BC115" si="111">IF(T57="","",T57/S57)</f>
        <v/>
      </c>
      <c r="T115" s="39" t="str">
        <f t="shared" si="111"/>
        <v/>
      </c>
      <c r="U115" s="39" t="str">
        <f t="shared" si="111"/>
        <v/>
      </c>
      <c r="V115" s="39" t="str">
        <f t="shared" si="111"/>
        <v/>
      </c>
      <c r="W115" s="39" t="str">
        <f t="shared" si="111"/>
        <v/>
      </c>
      <c r="X115" s="39" t="str">
        <f t="shared" si="111"/>
        <v/>
      </c>
      <c r="Y115" s="39" t="str">
        <f t="shared" si="111"/>
        <v/>
      </c>
      <c r="Z115" s="39" t="str">
        <f t="shared" si="111"/>
        <v/>
      </c>
      <c r="AA115" s="39" t="str">
        <f t="shared" si="111"/>
        <v/>
      </c>
      <c r="AB115" s="39" t="str">
        <f t="shared" si="111"/>
        <v/>
      </c>
      <c r="AC115" s="39" t="str">
        <f t="shared" si="111"/>
        <v/>
      </c>
      <c r="AD115" s="39" t="str">
        <f t="shared" si="111"/>
        <v/>
      </c>
      <c r="AE115" s="39" t="str">
        <f t="shared" si="111"/>
        <v/>
      </c>
      <c r="AF115" s="39" t="str">
        <f t="shared" si="111"/>
        <v/>
      </c>
      <c r="AG115" s="39" t="str">
        <f t="shared" si="111"/>
        <v/>
      </c>
      <c r="AH115" s="39" t="str">
        <f t="shared" si="111"/>
        <v/>
      </c>
      <c r="AI115" s="39" t="str">
        <f t="shared" si="111"/>
        <v/>
      </c>
      <c r="AJ115" s="39" t="str">
        <f t="shared" si="111"/>
        <v/>
      </c>
      <c r="AK115" s="39" t="str">
        <f t="shared" si="111"/>
        <v/>
      </c>
      <c r="AL115" s="39" t="str">
        <f t="shared" si="111"/>
        <v/>
      </c>
      <c r="AM115" s="39" t="str">
        <f t="shared" si="111"/>
        <v/>
      </c>
      <c r="AN115" s="39" t="str">
        <f t="shared" si="111"/>
        <v/>
      </c>
      <c r="AO115" s="39" t="str">
        <f t="shared" si="111"/>
        <v/>
      </c>
      <c r="AP115" s="39" t="str">
        <f t="shared" si="111"/>
        <v/>
      </c>
      <c r="AQ115" s="39" t="str">
        <f t="shared" si="111"/>
        <v/>
      </c>
      <c r="AR115" s="39" t="str">
        <f t="shared" si="111"/>
        <v/>
      </c>
      <c r="AS115" s="39" t="str">
        <f t="shared" si="111"/>
        <v/>
      </c>
      <c r="AT115" s="39" t="str">
        <f t="shared" si="111"/>
        <v/>
      </c>
      <c r="AU115" s="39" t="str">
        <f t="shared" si="111"/>
        <v/>
      </c>
      <c r="AV115" s="39" t="str">
        <f t="shared" si="111"/>
        <v/>
      </c>
      <c r="AW115" s="39" t="str">
        <f t="shared" si="111"/>
        <v/>
      </c>
      <c r="AX115" s="39" t="str">
        <f t="shared" si="111"/>
        <v/>
      </c>
      <c r="AY115" s="39" t="str">
        <f t="shared" si="111"/>
        <v/>
      </c>
      <c r="AZ115" s="39" t="str">
        <f t="shared" si="111"/>
        <v/>
      </c>
      <c r="BA115" s="39" t="str">
        <f t="shared" si="111"/>
        <v/>
      </c>
      <c r="BB115" s="39" t="str">
        <f t="shared" si="111"/>
        <v/>
      </c>
      <c r="BC115" s="39" t="str">
        <f t="shared" si="111"/>
        <v/>
      </c>
      <c r="BD115" s="40"/>
      <c r="BE115" s="17"/>
      <c r="BF115" s="17"/>
      <c r="BG115" s="17"/>
      <c r="BH115" s="17"/>
      <c r="BI115" s="17"/>
      <c r="BJ115" s="17"/>
      <c r="BK115" s="17"/>
      <c r="BL115" s="17"/>
      <c r="BM115" s="17"/>
      <c r="BN115" s="17"/>
      <c r="BO115" s="17"/>
      <c r="BP115" s="17"/>
    </row>
    <row r="116" spans="1:68" ht="15.75" thickBot="1" x14ac:dyDescent="0.3">
      <c r="B116" s="46">
        <f t="shared" si="22"/>
        <v>43800</v>
      </c>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2"/>
    </row>
    <row r="117" spans="1:68" x14ac:dyDescent="0.25">
      <c r="B117" s="49"/>
      <c r="C117" s="62"/>
      <c r="D117" s="62"/>
      <c r="E117" s="62"/>
      <c r="F117" s="62"/>
      <c r="G117" s="62"/>
      <c r="H117" s="62"/>
      <c r="I117" s="62"/>
      <c r="J117" s="62"/>
      <c r="K117" s="62"/>
      <c r="L117" s="62"/>
      <c r="M117" s="62"/>
      <c r="N117" s="62"/>
      <c r="O117" s="62"/>
      <c r="P117" s="62"/>
      <c r="Q117" s="62"/>
      <c r="R117" s="62"/>
      <c r="S117" s="62"/>
      <c r="T117" s="62"/>
      <c r="U117" s="62"/>
      <c r="V117" s="62"/>
      <c r="W117" s="62"/>
      <c r="X117" s="62"/>
      <c r="Y117" s="62"/>
      <c r="Z117" s="62"/>
      <c r="AA117" s="62"/>
      <c r="AB117" s="62"/>
      <c r="AC117" s="62"/>
      <c r="AD117" s="62"/>
      <c r="AE117" s="62"/>
      <c r="AF117" s="62"/>
      <c r="AG117" s="62"/>
      <c r="AH117" s="62"/>
      <c r="AI117" s="62"/>
      <c r="AJ117" s="62"/>
      <c r="AK117" s="62"/>
      <c r="AL117" s="62"/>
      <c r="AM117" s="62"/>
      <c r="AN117" s="62"/>
      <c r="AO117" s="62"/>
      <c r="AP117" s="62"/>
      <c r="AQ117" s="62"/>
      <c r="AR117" s="62"/>
      <c r="AS117" s="62"/>
      <c r="AT117" s="62"/>
      <c r="AU117" s="62"/>
      <c r="AV117" s="62"/>
      <c r="AW117" s="62"/>
      <c r="AX117" s="62"/>
      <c r="AY117" s="62"/>
      <c r="AZ117" s="62"/>
      <c r="BA117" s="62"/>
      <c r="BB117" s="62"/>
      <c r="BC117" s="62"/>
      <c r="BD117" s="62"/>
    </row>
    <row r="118" spans="1:68" ht="15.75" thickBot="1" x14ac:dyDescent="0.3">
      <c r="B118" s="35" t="s">
        <v>29</v>
      </c>
    </row>
    <row r="119" spans="1:68" x14ac:dyDescent="0.25">
      <c r="A119" s="99">
        <v>12</v>
      </c>
      <c r="B119" s="52" t="s">
        <v>4</v>
      </c>
      <c r="C119" s="53">
        <f ca="1">AVERAGE(OFFSET(C$116,-(C$4+$A119),0):OFFSET(C$116,-(C$4+1),0))</f>
        <v>2.1227398767077186</v>
      </c>
      <c r="D119" s="53">
        <f ca="1">AVERAGE(OFFSET(D$116,-(D$4+$A119),0):OFFSET(D$116,-(D$4+1),0))</f>
        <v>1.3860894623715649</v>
      </c>
      <c r="E119" s="53">
        <f ca="1">AVERAGE(OFFSET(E$116,-(E$4+$A119),0):OFFSET(E$116,-(E$4+1),0))</f>
        <v>1.2305211727837631</v>
      </c>
      <c r="F119" s="53">
        <f ca="1">AVERAGE(OFFSET(F$116,-(F$4+$A119),0):OFFSET(F$116,-(F$4+1),0))</f>
        <v>1.1628065143161825</v>
      </c>
      <c r="G119" s="53">
        <f ca="1">AVERAGE(OFFSET(G$116,-(G$4+$A119),0):OFFSET(G$116,-(G$4+1),0))</f>
        <v>1.1231509413661482</v>
      </c>
      <c r="H119" s="53">
        <f ca="1">AVERAGE(OFFSET(H$116,-(H$4+$A119),0):OFFSET(H$116,-(H$4+1),0))</f>
        <v>1.0982877283378376</v>
      </c>
      <c r="I119" s="53">
        <f ca="1">AVERAGE(OFFSET(I$116,-(I$4+$A119),0):OFFSET(I$116,-(I$4+1),0))</f>
        <v>1.0802261444206678</v>
      </c>
      <c r="J119" s="53">
        <f ca="1">AVERAGE(OFFSET(J$116,-(J$4+$A119),0):OFFSET(J$116,-(J$4+1),0))</f>
        <v>1.0677110786006914</v>
      </c>
      <c r="K119" s="53">
        <f ca="1">AVERAGE(OFFSET(K$116,-(K$4+$A119),0):OFFSET(K$116,-(K$4+1),0))</f>
        <v>1.0583069308010893</v>
      </c>
      <c r="L119" s="53">
        <f ca="1">AVERAGE(OFFSET(L$116,-(L$4+$A119),0):OFFSET(L$116,-(L$4+1),0))</f>
        <v>1.0512090208229194</v>
      </c>
      <c r="M119" s="53">
        <f ca="1">AVERAGE(OFFSET(M$116,-(M$4+$A119),0):OFFSET(M$116,-(M$4+1),0))</f>
        <v>1.0474810891390798</v>
      </c>
      <c r="N119" s="53">
        <f ca="1">AVERAGE(OFFSET(N$116,-(N$4+$A119),0):OFFSET(N$116,-(N$4+1),0))</f>
        <v>1.0424779287913255</v>
      </c>
      <c r="O119" s="53">
        <f ca="1">AVERAGE(OFFSET(O$116,-(O$4+$A119),0):OFFSET(O$116,-(O$4+1),0))</f>
        <v>1.0322519925913185</v>
      </c>
      <c r="P119" s="53">
        <f ca="1">AVERAGE(OFFSET(P$116,-(P$4+$A119),0):OFFSET(P$116,-(P$4+1),0))</f>
        <v>1.0273222870243528</v>
      </c>
      <c r="Q119" s="53">
        <f ca="1">AVERAGE(OFFSET(Q$116,-(Q$4+$A119),0):OFFSET(Q$116,-(Q$4+1),0))</f>
        <v>1.0239734184749631</v>
      </c>
      <c r="R119" s="53">
        <f ca="1">AVERAGE(OFFSET(R$116,-(R$4+$A119),0):OFFSET(R$116,-(R$4+1),0))</f>
        <v>1.0211887351884805</v>
      </c>
      <c r="S119" s="53">
        <f ca="1">AVERAGE(OFFSET(S$116,-(S$4+$A119),0):OFFSET(S$116,-(S$4+1),0))</f>
        <v>1.0188420582016748</v>
      </c>
      <c r="T119" s="53">
        <f ca="1">AVERAGE(OFFSET(T$116,-(T$4+$A119),0):OFFSET(T$116,-(T$4+1),0))</f>
        <v>1.0169099053293784</v>
      </c>
      <c r="U119" s="53">
        <f ca="1">AVERAGE(OFFSET(U$116,-(U$4+$A119),0):OFFSET(U$116,-(U$4+1),0))</f>
        <v>1.0152028843459611</v>
      </c>
      <c r="V119" s="53">
        <f ca="1">AVERAGE(OFFSET(V$116,-(V$4+$A119),0):OFFSET(V$116,-(V$4+1),0))</f>
        <v>1.0138339788030271</v>
      </c>
      <c r="W119" s="53">
        <f ca="1">AVERAGE(OFFSET(W$116,-(W$4+$A119),0):OFFSET(W$116,-(W$4+1),0))</f>
        <v>1.0124799187709814</v>
      </c>
      <c r="X119" s="53">
        <f ca="1">AVERAGE(OFFSET(X$116,-(X$4+$A119),0):OFFSET(X$116,-(X$4+1),0))</f>
        <v>1.0116239531066649</v>
      </c>
      <c r="Y119" s="53">
        <f ca="1">AVERAGE(OFFSET(Y$116,-(Y$4+$A119),0):OFFSET(Y$116,-(Y$4+1),0))</f>
        <v>1.0109654246909685</v>
      </c>
      <c r="Z119" s="53">
        <f ca="1">AVERAGE(OFFSET(Z$116,-(Z$4+$A119),0):OFFSET(Z$116,-(Z$4+1),0))</f>
        <v>1.0097940713142144</v>
      </c>
      <c r="AA119" s="53">
        <f ca="1">AVERAGE(OFFSET(AA$116,-(AA$4+$A119),0):OFFSET(AA$116,-(AA$4+1),0))</f>
        <v>1.0078857829186545</v>
      </c>
      <c r="AB119" s="53">
        <f ca="1">AVERAGE(OFFSET(AB$116,-(AB$4+$A119),0):OFFSET(AB$116,-(AB$4+1),0))</f>
        <v>1.0067943145066414</v>
      </c>
      <c r="AC119" s="53">
        <f ca="1">AVERAGE(OFFSET(AC$116,-(AC$4+$A119),0):OFFSET(AC$116,-(AC$4+1),0))</f>
        <v>1.0062062514804715</v>
      </c>
      <c r="AD119" s="53">
        <f ca="1">AVERAGE(OFFSET(AD$116,-(AD$4+$A119),0):OFFSET(AD$116,-(AD$4+1),0))</f>
        <v>1.0055873122489467</v>
      </c>
      <c r="AE119" s="53">
        <f ca="1">AVERAGE(OFFSET(AE$116,-(AE$4+$A119),0):OFFSET(AE$116,-(AE$4+1),0))</f>
        <v>1.0051066245020726</v>
      </c>
      <c r="AF119" s="53">
        <f ca="1">AVERAGE(OFFSET(AF$116,-(AF$4+$A119),0):OFFSET(AF$116,-(AF$4+1),0))</f>
        <v>1.0046140276001381</v>
      </c>
      <c r="AG119" s="53">
        <f ca="1">AVERAGE(OFFSET(AG$116,-(AG$4+$A119),0):OFFSET(AG$116,-(AG$4+1),0))</f>
        <v>1.0042056622340689</v>
      </c>
      <c r="AH119" s="53">
        <f ca="1">AVERAGE(OFFSET(AH$116,-(AH$4+$A119),0):OFFSET(AH$116,-(AH$4+1),0))</f>
        <v>1.0038287850620053</v>
      </c>
      <c r="AI119" s="53">
        <f ca="1">AVERAGE(OFFSET(AI$116,-(AI$4+$A119),0):OFFSET(AI$116,-(AI$4+1),0))</f>
        <v>1.0034867297022618</v>
      </c>
      <c r="AJ119" s="53">
        <f ca="1">AVERAGE(OFFSET(AJ$116,-(AJ$4+$A119),0):OFFSET(AJ$116,-(AJ$4+1),0))</f>
        <v>1.0032681280501983</v>
      </c>
      <c r="AK119" s="53">
        <f ca="1">AVERAGE(OFFSET(AK$116,-(AK$4+$A119),0):OFFSET(AK$116,-(AK$4+1),0))</f>
        <v>1.0030580953236028</v>
      </c>
      <c r="AL119" s="53">
        <f ca="1">AVERAGE(OFFSET(AL$116,-(AL$4+$A119),0):OFFSET(AL$116,-(AL$4+1),0))</f>
        <v>1.0028577385023845</v>
      </c>
      <c r="AM119" s="53">
        <f ca="1">AVERAGE(OFFSET(AM$116,-(AM$4+$A119),0):OFFSET(AM$116,-(AM$4+1),0))</f>
        <v>1.002377525947526</v>
      </c>
      <c r="AN119" s="53">
        <f ca="1">AVERAGE(OFFSET(AN$116,-(AN$4+$A119),0):OFFSET(AN$116,-(AN$4+1),0))</f>
        <v>1.0021247065350689</v>
      </c>
      <c r="AO119" s="53">
        <f ca="1">AVERAGE(OFFSET(AO$116,-(AO$4+$A119),0):OFFSET(AO$116,-(AO$4+1),0))</f>
        <v>1.001957703617832</v>
      </c>
      <c r="AP119" s="53">
        <f ca="1">AVERAGE(OFFSET(AP$116,-(AP$4+$A119),0):OFFSET(AP$116,-(AP$4+1),0))</f>
        <v>1.0017612214880454</v>
      </c>
      <c r="AQ119" s="53">
        <f ca="1">AVERAGE(OFFSET(AQ$116,-(AQ$4+$A119),0):OFFSET(AQ$116,-(AQ$4+1),0))</f>
        <v>1.0016476707129085</v>
      </c>
      <c r="AR119" s="53">
        <f ca="1">AVERAGE(OFFSET(AR$116,-(AR$4+$A119),0):OFFSET(AR$116,-(AR$4+1),0))</f>
        <v>1.0015099298016541</v>
      </c>
      <c r="AS119" s="53">
        <f ca="1">AVERAGE(OFFSET(AS$116,-(AS$4+$A119),0):OFFSET(AS$116,-(AS$4+1),0))</f>
        <v>1.0013735326369382</v>
      </c>
      <c r="AT119" s="53">
        <f ca="1">AVERAGE(OFFSET(AT$116,-(AT$4+$A119),0):OFFSET(AT$116,-(AT$4+1),0))</f>
        <v>1.0012992454165033</v>
      </c>
      <c r="AU119" s="53">
        <f ca="1">AVERAGE(OFFSET(AU$116,-(AU$4+$A119),0):OFFSET(AU$116,-(AU$4+1),0))</f>
        <v>1.001224012493966</v>
      </c>
      <c r="AV119" s="53">
        <f ca="1">AVERAGE(OFFSET(AV$116,-(AV$4+$A119),0):OFFSET(AV$116,-(AV$4+1),0))</f>
        <v>1.0011271241694406</v>
      </c>
      <c r="AW119" s="53">
        <f ca="1">AVERAGE(OFFSET(AW$116,-(AW$4+$A119),0):OFFSET(AW$116,-(AW$4+1),0))</f>
        <v>1.0011246231712554</v>
      </c>
      <c r="AX119" s="53">
        <f ca="1">AVERAGE(OFFSET(AX$116,-(AX$4+$A119),0):OFFSET(AX$116,-(AX$4+1),0))</f>
        <v>1.000960647697984</v>
      </c>
      <c r="AY119" s="53">
        <f ca="1">AVERAGE(OFFSET(AY$116,-(AY$4+$A119),0):OFFSET(AY$116,-(AY$4+1),0))</f>
        <v>1.0007856717365584</v>
      </c>
      <c r="AZ119" s="53">
        <f ca="1">AVERAGE(OFFSET(AZ$116,-(AZ$4+$A119),0):OFFSET(AZ$116,-(AZ$4+1),0))</f>
        <v>1.0007250434966897</v>
      </c>
      <c r="BA119" s="53">
        <f ca="1">AVERAGE(OFFSET(BA$116,-(BA$4+$A119),0):OFFSET(BA$116,-(BA$4+1),0))</f>
        <v>1.0006315973854669</v>
      </c>
      <c r="BB119" s="53">
        <f ca="1">AVERAGE(OFFSET(BB$116,-(BB$4+$A119),0):OFFSET(BB$116,-(BB$4+1),0))</f>
        <v>1.000606229891339</v>
      </c>
      <c r="BC119" s="53">
        <f ca="1">AVERAGE(OFFSET(BC$116,-(BC$4+$A119),0):OFFSET(BC$116,-(BC$4+1),0))</f>
        <v>1.0004346692167261</v>
      </c>
      <c r="BD119" s="54"/>
    </row>
    <row r="120" spans="1:68" x14ac:dyDescent="0.25">
      <c r="A120" s="99">
        <v>18</v>
      </c>
      <c r="B120" s="55" t="s">
        <v>4</v>
      </c>
      <c r="C120" s="56">
        <f ca="1">AVERAGE(OFFSET(C$116,-(C$4+$A120),0):OFFSET(C$116,-(C$4+1),0))</f>
        <v>2.1260704354427791</v>
      </c>
      <c r="D120" s="56">
        <f ca="1">AVERAGE(OFFSET(D$116,-(D$4+$A120),0):OFFSET(D$116,-(D$4+1),0))</f>
        <v>1.3870731369207359</v>
      </c>
      <c r="E120" s="56">
        <f ca="1">AVERAGE(OFFSET(E$116,-(E$4+$A120),0):OFFSET(E$116,-(E$4+1),0))</f>
        <v>1.2316519072069712</v>
      </c>
      <c r="F120" s="56">
        <f ca="1">AVERAGE(OFFSET(F$116,-(F$4+$A120),0):OFFSET(F$116,-(F$4+1),0))</f>
        <v>1.1635696459213731</v>
      </c>
      <c r="G120" s="56">
        <f ca="1">AVERAGE(OFFSET(G$116,-(G$4+$A120),0):OFFSET(G$116,-(G$4+1),0))</f>
        <v>1.1238069779062003</v>
      </c>
      <c r="H120" s="56">
        <f ca="1">AVERAGE(OFFSET(H$116,-(H$4+$A120),0):OFFSET(H$116,-(H$4+1),0))</f>
        <v>1.0984872299809074</v>
      </c>
      <c r="I120" s="56">
        <f ca="1">AVERAGE(OFFSET(I$116,-(I$4+$A120),0):OFFSET(I$116,-(I$4+1),0))</f>
        <v>1.0807514561990055</v>
      </c>
      <c r="J120" s="56">
        <f ca="1">AVERAGE(OFFSET(J$116,-(J$4+$A120),0):OFFSET(J$116,-(J$4+1),0))</f>
        <v>1.0685198230026365</v>
      </c>
      <c r="K120" s="56">
        <f ca="1">AVERAGE(OFFSET(K$116,-(K$4+$A120),0):OFFSET(K$116,-(K$4+1),0))</f>
        <v>1.0593612119578806</v>
      </c>
      <c r="L120" s="56">
        <f ca="1">AVERAGE(OFFSET(L$116,-(L$4+$A120),0):OFFSET(L$116,-(L$4+1),0))</f>
        <v>1.0526565969331338</v>
      </c>
      <c r="M120" s="56">
        <f ca="1">AVERAGE(OFFSET(M$116,-(M$4+$A120),0):OFFSET(M$116,-(M$4+1),0))</f>
        <v>1.0497026594490966</v>
      </c>
      <c r="N120" s="56">
        <f ca="1">AVERAGE(OFFSET(N$116,-(N$4+$A120),0):OFFSET(N$116,-(N$4+1),0))</f>
        <v>1.0448476341673909</v>
      </c>
      <c r="O120" s="56">
        <f ca="1">AVERAGE(OFFSET(O$116,-(O$4+$A120),0):OFFSET(O$116,-(O$4+1),0))</f>
        <v>1.0344836956065275</v>
      </c>
      <c r="P120" s="56">
        <f ca="1">AVERAGE(OFFSET(P$116,-(P$4+$A120),0):OFFSET(P$116,-(P$4+1),0))</f>
        <v>1.0293589035156554</v>
      </c>
      <c r="Q120" s="56">
        <f ca="1">AVERAGE(OFFSET(Q$116,-(Q$4+$A120),0):OFFSET(Q$116,-(Q$4+1),0))</f>
        <v>1.0260125827354434</v>
      </c>
      <c r="R120" s="56">
        <f ca="1">AVERAGE(OFFSET(R$116,-(R$4+$A120),0):OFFSET(R$116,-(R$4+1),0))</f>
        <v>1.023174387270362</v>
      </c>
      <c r="S120" s="56">
        <f ca="1">AVERAGE(OFFSET(S$116,-(S$4+$A120),0):OFFSET(S$116,-(S$4+1),0))</f>
        <v>1.0206151420978398</v>
      </c>
      <c r="T120" s="56">
        <f ca="1">AVERAGE(OFFSET(T$116,-(T$4+$A120),0):OFFSET(T$116,-(T$4+1),0))</f>
        <v>1.0185455599053252</v>
      </c>
      <c r="U120" s="56">
        <f ca="1">AVERAGE(OFFSET(U$116,-(U$4+$A120),0):OFFSET(U$116,-(U$4+1),0))</f>
        <v>1.016839536805056</v>
      </c>
      <c r="V120" s="56">
        <f ca="1">AVERAGE(OFFSET(V$116,-(V$4+$A120),0):OFFSET(V$116,-(V$4+1),0))</f>
        <v>1.0154684043272206</v>
      </c>
      <c r="W120" s="56">
        <f ca="1">AVERAGE(OFFSET(W$116,-(W$4+$A120),0):OFFSET(W$116,-(W$4+1),0))</f>
        <v>1.0142620596734704</v>
      </c>
      <c r="X120" s="56">
        <f ca="1">AVERAGE(OFFSET(X$116,-(X$4+$A120),0):OFFSET(X$116,-(X$4+1),0))</f>
        <v>1.0133677971973387</v>
      </c>
      <c r="Y120" s="56">
        <f ca="1">AVERAGE(OFFSET(Y$116,-(Y$4+$A120),0):OFFSET(Y$116,-(Y$4+1),0))</f>
        <v>1.0128646632124949</v>
      </c>
      <c r="Z120" s="56">
        <f ca="1">AVERAGE(OFFSET(Z$116,-(Z$4+$A120),0):OFFSET(Z$116,-(Z$4+1),0))</f>
        <v>1.011716852313951</v>
      </c>
      <c r="AA120" s="56">
        <f ca="1">AVERAGE(OFFSET(AA$116,-(AA$4+$A120),0):OFFSET(AA$116,-(AA$4+1),0))</f>
        <v>1.009769153032912</v>
      </c>
      <c r="AB120" s="56">
        <f ca="1">AVERAGE(OFFSET(AB$116,-(AB$4+$A120),0):OFFSET(AB$116,-(AB$4+1),0))</f>
        <v>1.0086477519475772</v>
      </c>
      <c r="AC120" s="56">
        <f ca="1">AVERAGE(OFFSET(AC$116,-(AC$4+$A120),0):OFFSET(AC$116,-(AC$4+1),0))</f>
        <v>1.0080606309328368</v>
      </c>
      <c r="AD120" s="56">
        <f ca="1">AVERAGE(OFFSET(AD$116,-(AD$4+$A120),0):OFFSET(AD$116,-(AD$4+1),0))</f>
        <v>1.0074565019213584</v>
      </c>
      <c r="AE120" s="56">
        <f ca="1">AVERAGE(OFFSET(AE$116,-(AE$4+$A120),0):OFFSET(AE$116,-(AE$4+1),0))</f>
        <v>1.0069279965789828</v>
      </c>
      <c r="AF120" s="56">
        <f ca="1">AVERAGE(OFFSET(AF$116,-(AF$4+$A120),0):OFFSET(AF$116,-(AF$4+1),0))</f>
        <v>1.0063862386513374</v>
      </c>
      <c r="AG120" s="56">
        <f ca="1">AVERAGE(OFFSET(AG$116,-(AG$4+$A120),0):OFFSET(AG$116,-(AG$4+1),0))</f>
        <v>1.0060380655104308</v>
      </c>
      <c r="AH120" s="56">
        <f ca="1">AVERAGE(OFFSET(AH$116,-(AH$4+$A120),0):OFFSET(AH$116,-(AH$4+1),0))</f>
        <v>1.0056423351073458</v>
      </c>
      <c r="AI120" s="56">
        <f ca="1">AVERAGE(OFFSET(AI$116,-(AI$4+$A120),0):OFFSET(AI$116,-(AI$4+1),0))</f>
        <v>1.0053130209351329</v>
      </c>
      <c r="AJ120" s="56">
        <f ca="1">AVERAGE(OFFSET(AJ$116,-(AJ$4+$A120),0):OFFSET(AJ$116,-(AJ$4+1),0))</f>
        <v>1.0051228292530761</v>
      </c>
      <c r="AK120" s="56">
        <f ca="1">AVERAGE(OFFSET(AK$116,-(AK$4+$A120),0):OFFSET(AK$116,-(AK$4+1),0))</f>
        <v>1.0049568956165755</v>
      </c>
      <c r="AL120" s="56">
        <f ca="1">AVERAGE(OFFSET(AL$116,-(AL$4+$A120),0):OFFSET(AL$116,-(AL$4+1),0))</f>
        <v>1.0046880132713252</v>
      </c>
      <c r="AM120" s="56">
        <f ca="1">AVERAGE(OFFSET(AM$116,-(AM$4+$A120),0):OFFSET(AM$116,-(AM$4+1),0))</f>
        <v>1.0041787905578869</v>
      </c>
      <c r="AN120" s="56">
        <f ca="1">AVERAGE(OFFSET(AN$116,-(AN$4+$A120),0):OFFSET(AN$116,-(AN$4+1),0))</f>
        <v>1.0040450832903411</v>
      </c>
      <c r="AO120" s="56">
        <f ca="1">AVERAGE(OFFSET(AO$116,-(AO$4+$A120),0):OFFSET(AO$116,-(AO$4+1),0))</f>
        <v>1.0021492513502819</v>
      </c>
      <c r="AP120" s="56">
        <f ca="1">AVERAGE(OFFSET(AP$116,-(AP$4+$A120),0):OFFSET(AP$116,-(AP$4+1),0))</f>
        <v>1.0019747144489373</v>
      </c>
      <c r="AQ120" s="56">
        <f ca="1">AVERAGE(OFFSET(AQ$116,-(AQ$4+$A120),0):OFFSET(AQ$116,-(AQ$4+1),0))</f>
        <v>1.001622524606566</v>
      </c>
      <c r="AR120" s="56">
        <f ca="1">AVERAGE(OFFSET(AR$116,-(AR$4+$A120),0):OFFSET(AR$116,-(AR$4+1),0))</f>
        <v>1.0015099298016541</v>
      </c>
      <c r="AS120" s="56">
        <f ca="1">AVERAGE(OFFSET(AS$116,-(AS$4+$A120),0):OFFSET(AS$116,-(AS$4+1),0))</f>
        <v>1.0013735326369382</v>
      </c>
      <c r="AT120" s="56">
        <f ca="1">AVERAGE(OFFSET(AT$116,-(AT$4+$A120),0):OFFSET(AT$116,-(AT$4+1),0))</f>
        <v>1.0012992454165033</v>
      </c>
      <c r="AU120" s="56">
        <f ca="1">AVERAGE(OFFSET(AU$116,-(AU$4+$A120),0):OFFSET(AU$116,-(AU$4+1),0))</f>
        <v>1.001224012493966</v>
      </c>
      <c r="AV120" s="56">
        <f ca="1">AVERAGE(OFFSET(AV$116,-(AV$4+$A120),0):OFFSET(AV$116,-(AV$4+1),0))</f>
        <v>1.0011271241694406</v>
      </c>
      <c r="AW120" s="56">
        <f ca="1">AVERAGE(OFFSET(AW$116,-(AW$4+$A120),0):OFFSET(AW$116,-(AW$4+1),0))</f>
        <v>1.0011246231712554</v>
      </c>
      <c r="AX120" s="56">
        <f ca="1">AVERAGE(OFFSET(AX$116,-(AX$4+$A120),0):OFFSET(AX$116,-(AX$4+1),0))</f>
        <v>1.000960647697984</v>
      </c>
      <c r="AY120" s="56">
        <f ca="1">AVERAGE(OFFSET(AY$116,-(AY$4+$A120),0):OFFSET(AY$116,-(AY$4+1),0))</f>
        <v>1.0007856717365584</v>
      </c>
      <c r="AZ120" s="56">
        <f ca="1">AVERAGE(OFFSET(AZ$116,-(AZ$4+$A120),0):OFFSET(AZ$116,-(AZ$4+1),0))</f>
        <v>1.0007250434966897</v>
      </c>
      <c r="BA120" s="56">
        <f ca="1">AVERAGE(OFFSET(BA$116,-(BA$4+$A120),0):OFFSET(BA$116,-(BA$4+1),0))</f>
        <v>1.0006315973854669</v>
      </c>
      <c r="BB120" s="56">
        <f ca="1">AVERAGE(OFFSET(BB$116,-(BB$4+$A120),0):OFFSET(BB$116,-(BB$4+1),0))</f>
        <v>1.000606229891339</v>
      </c>
      <c r="BC120" s="56">
        <f ca="1">AVERAGE(OFFSET(BC$116,-(BC$4+$A120),0):OFFSET(BC$116,-(BC$4+1),0))</f>
        <v>1.0004346692167261</v>
      </c>
      <c r="BD120" s="57"/>
    </row>
    <row r="121" spans="1:68" x14ac:dyDescent="0.25">
      <c r="A121" s="99">
        <v>24</v>
      </c>
      <c r="B121" s="55" t="s">
        <v>4</v>
      </c>
      <c r="C121" s="56">
        <f ca="1">AVERAGE(OFFSET(C$116,-(C$4+$A121),0):OFFSET(C$116,-(C$4+1),0))</f>
        <v>2.1499454110017058</v>
      </c>
      <c r="D121" s="56">
        <f ca="1">AVERAGE(OFFSET(D$116,-(D$4+$A121),0):OFFSET(D$116,-(D$4+1),0))</f>
        <v>1.3940443630137116</v>
      </c>
      <c r="E121" s="56">
        <f ca="1">AVERAGE(OFFSET(E$116,-(E$4+$A121),0):OFFSET(E$116,-(E$4+1),0))</f>
        <v>1.2354639765442417</v>
      </c>
      <c r="F121" s="56">
        <f ca="1">AVERAGE(OFFSET(F$116,-(F$4+$A121),0):OFFSET(F$116,-(F$4+1),0))</f>
        <v>1.1664854963393465</v>
      </c>
      <c r="G121" s="56">
        <f ca="1">AVERAGE(OFFSET(G$116,-(G$4+$A121),0):OFFSET(G$116,-(G$4+1),0))</f>
        <v>1.1272878198348868</v>
      </c>
      <c r="H121" s="56">
        <f ca="1">AVERAGE(OFFSET(H$116,-(H$4+$A121),0):OFFSET(H$116,-(H$4+1),0))</f>
        <v>1.1013949862583261</v>
      </c>
      <c r="I121" s="56">
        <f ca="1">AVERAGE(OFFSET(I$116,-(I$4+$A121),0):OFFSET(I$116,-(I$4+1),0))</f>
        <v>1.0835311950917959</v>
      </c>
      <c r="J121" s="56">
        <f ca="1">AVERAGE(OFFSET(J$116,-(J$4+$A121),0):OFFSET(J$116,-(J$4+1),0))</f>
        <v>1.0708620165181355</v>
      </c>
      <c r="K121" s="56">
        <f ca="1">AVERAGE(OFFSET(K$116,-(K$4+$A121),0):OFFSET(K$116,-(K$4+1),0))</f>
        <v>1.06148155551182</v>
      </c>
      <c r="L121" s="56">
        <f ca="1">AVERAGE(OFFSET(L$116,-(L$4+$A121),0):OFFSET(L$116,-(L$4+1),0))</f>
        <v>1.0544840005901193</v>
      </c>
      <c r="M121" s="56">
        <f ca="1">AVERAGE(OFFSET(M$116,-(M$4+$A121),0):OFFSET(M$116,-(M$4+1),0))</f>
        <v>1.0510989499980889</v>
      </c>
      <c r="N121" s="56">
        <f ca="1">AVERAGE(OFFSET(N$116,-(N$4+$A121),0):OFFSET(N$116,-(N$4+1),0))</f>
        <v>1.0455395438537516</v>
      </c>
      <c r="O121" s="56">
        <f ca="1">AVERAGE(OFFSET(O$116,-(O$4+$A121),0):OFFSET(O$116,-(O$4+1),0))</f>
        <v>1.0353208432378525</v>
      </c>
      <c r="P121" s="56">
        <f ca="1">AVERAGE(OFFSET(P$116,-(P$4+$A121),0):OFFSET(P$116,-(P$4+1),0))</f>
        <v>1.0304023886370621</v>
      </c>
      <c r="Q121" s="56">
        <f ca="1">AVERAGE(OFFSET(Q$116,-(Q$4+$A121),0):OFFSET(Q$116,-(Q$4+1),0))</f>
        <v>1.0271476501919554</v>
      </c>
      <c r="R121" s="56">
        <f ca="1">AVERAGE(OFFSET(R$116,-(R$4+$A121),0):OFFSET(R$116,-(R$4+1),0))</f>
        <v>1.0242989696907077</v>
      </c>
      <c r="S121" s="56">
        <f ca="1">AVERAGE(OFFSET(S$116,-(S$4+$A121),0):OFFSET(S$116,-(S$4+1),0))</f>
        <v>1.0218851783598537</v>
      </c>
      <c r="T121" s="56">
        <f ca="1">AVERAGE(OFFSET(T$116,-(T$4+$A121),0):OFFSET(T$116,-(T$4+1),0))</f>
        <v>1.0199521891490233</v>
      </c>
      <c r="U121" s="56">
        <f ca="1">AVERAGE(OFFSET(U$116,-(U$4+$A121),0):OFFSET(U$116,-(U$4+1),0))</f>
        <v>1.0182393149072639</v>
      </c>
      <c r="V121" s="56">
        <f ca="1">AVERAGE(OFFSET(V$116,-(V$4+$A121),0):OFFSET(V$116,-(V$4+1),0))</f>
        <v>1.0168369219756235</v>
      </c>
      <c r="W121" s="56">
        <f ca="1">AVERAGE(OFFSET(W$116,-(W$4+$A121),0):OFFSET(W$116,-(W$4+1),0))</f>
        <v>1.0155797146695777</v>
      </c>
      <c r="X121" s="56">
        <f ca="1">AVERAGE(OFFSET(X$116,-(X$4+$A121),0):OFFSET(X$116,-(X$4+1),0))</f>
        <v>1.014635885915437</v>
      </c>
      <c r="Y121" s="56">
        <f ca="1">AVERAGE(OFFSET(Y$116,-(Y$4+$A121),0):OFFSET(Y$116,-(Y$4+1),0))</f>
        <v>1.0140672280992196</v>
      </c>
      <c r="Z121" s="56">
        <f ca="1">AVERAGE(OFFSET(Z$116,-(Z$4+$A121),0):OFFSET(Z$116,-(Z$4+1),0))</f>
        <v>1.0127939304028148</v>
      </c>
      <c r="AA121" s="56">
        <f ca="1">AVERAGE(OFFSET(AA$116,-(AA$4+$A121),0):OFFSET(AA$116,-(AA$4+1),0))</f>
        <v>1.0108246503982525</v>
      </c>
      <c r="AB121" s="56">
        <f ca="1">AVERAGE(OFFSET(AB$116,-(AB$4+$A121),0):OFFSET(AB$116,-(AB$4+1),0))</f>
        <v>1.009748827449455</v>
      </c>
      <c r="AC121" s="56">
        <f ca="1">AVERAGE(OFFSET(AC$116,-(AC$4+$A121),0):OFFSET(AC$116,-(AC$4+1),0))</f>
        <v>1.0091972758926329</v>
      </c>
      <c r="AD121" s="56">
        <f ca="1">AVERAGE(OFFSET(AD$116,-(AD$4+$A121),0):OFFSET(AD$116,-(AD$4+1),0))</f>
        <v>1.0085330103796384</v>
      </c>
      <c r="AE121" s="56">
        <f ca="1">AVERAGE(OFFSET(AE$116,-(AE$4+$A121),0):OFFSET(AE$116,-(AE$4+1),0))</f>
        <v>1.0081033140786115</v>
      </c>
      <c r="AF121" s="56">
        <f ca="1">AVERAGE(OFFSET(AF$116,-(AF$4+$A121),0):OFFSET(AF$116,-(AF$4+1),0))</f>
        <v>1.0075586674261443</v>
      </c>
      <c r="AG121" s="56">
        <f ca="1">AVERAGE(OFFSET(AG$116,-(AG$4+$A121),0):OFFSET(AG$116,-(AG$4+1),0))</f>
        <v>1.0073362405053117</v>
      </c>
      <c r="AH121" s="56">
        <f ca="1">AVERAGE(OFFSET(AH$116,-(AH$4+$A121),0):OFFSET(AH$116,-(AH$4+1),0))</f>
        <v>1.0071330250593411</v>
      </c>
      <c r="AI121" s="56">
        <f ca="1">AVERAGE(OFFSET(AI$116,-(AI$4+$A121),0):OFFSET(AI$116,-(AI$4+1),0))</f>
        <v>1.006895988911195</v>
      </c>
      <c r="AJ121" s="56">
        <f ca="1">AVERAGE(OFFSET(AJ$116,-(AJ$4+$A121),0):OFFSET(AJ$116,-(AJ$4+1),0))</f>
        <v>1.0068894234896635</v>
      </c>
      <c r="AK121" s="56">
        <f ca="1">AVERAGE(OFFSET(AK$116,-(AK$4+$A121),0):OFFSET(AK$116,-(AK$4+1),0))</f>
        <v>1.0068584809214232</v>
      </c>
      <c r="AL121" s="56">
        <f ca="1">AVERAGE(OFFSET(AL$116,-(AL$4+$A121),0):OFFSET(AL$116,-(AL$4+1),0))</f>
        <v>1.0046880132713252</v>
      </c>
      <c r="AM121" s="56">
        <f ca="1">AVERAGE(OFFSET(AM$116,-(AM$4+$A121),0):OFFSET(AM$116,-(AM$4+1),0))</f>
        <v>1.0041787905578869</v>
      </c>
      <c r="AN121" s="56">
        <f ca="1">AVERAGE(OFFSET(AN$116,-(AN$4+$A121),0):OFFSET(AN$116,-(AN$4+1),0))</f>
        <v>1.0040450832903411</v>
      </c>
      <c r="AO121" s="56">
        <f ca="1">AVERAGE(OFFSET(AO$116,-(AO$4+$A121),0):OFFSET(AO$116,-(AO$4+1),0))</f>
        <v>1.0021492513502819</v>
      </c>
      <c r="AP121" s="56">
        <f ca="1">AVERAGE(OFFSET(AP$116,-(AP$4+$A121),0):OFFSET(AP$116,-(AP$4+1),0))</f>
        <v>1.0019747144489373</v>
      </c>
      <c r="AQ121" s="56">
        <f ca="1">AVERAGE(OFFSET(AQ$116,-(AQ$4+$A121),0):OFFSET(AQ$116,-(AQ$4+1),0))</f>
        <v>1.001622524606566</v>
      </c>
      <c r="AR121" s="56">
        <f ca="1">AVERAGE(OFFSET(AR$116,-(AR$4+$A121),0):OFFSET(AR$116,-(AR$4+1),0))</f>
        <v>1.0015099298016541</v>
      </c>
      <c r="AS121" s="56">
        <f ca="1">AVERAGE(OFFSET(AS$116,-(AS$4+$A121),0):OFFSET(AS$116,-(AS$4+1),0))</f>
        <v>1.0013735326369382</v>
      </c>
      <c r="AT121" s="56">
        <f ca="1">AVERAGE(OFFSET(AT$116,-(AT$4+$A121),0):OFFSET(AT$116,-(AT$4+1),0))</f>
        <v>1.0012992454165033</v>
      </c>
      <c r="AU121" s="56">
        <f ca="1">AVERAGE(OFFSET(AU$116,-(AU$4+$A121),0):OFFSET(AU$116,-(AU$4+1),0))</f>
        <v>1.001224012493966</v>
      </c>
      <c r="AV121" s="56">
        <f ca="1">AVERAGE(OFFSET(AV$116,-(AV$4+$A121),0):OFFSET(AV$116,-(AV$4+1),0))</f>
        <v>1.0011271241694406</v>
      </c>
      <c r="AW121" s="56">
        <f ca="1">AVERAGE(OFFSET(AW$116,-(AW$4+$A121),0):OFFSET(AW$116,-(AW$4+1),0))</f>
        <v>1.0011246231712554</v>
      </c>
      <c r="AX121" s="56">
        <f ca="1">AVERAGE(OFFSET(AX$116,-(AX$4+$A121),0):OFFSET(AX$116,-(AX$4+1),0))</f>
        <v>1.000960647697984</v>
      </c>
      <c r="AY121" s="56">
        <f ca="1">AVERAGE(OFFSET(AY$116,-(AY$4+$A121),0):OFFSET(AY$116,-(AY$4+1),0))</f>
        <v>1.0007856717365584</v>
      </c>
      <c r="AZ121" s="56">
        <f ca="1">AVERAGE(OFFSET(AZ$116,-(AZ$4+$A121),0):OFFSET(AZ$116,-(AZ$4+1),0))</f>
        <v>1.0007250434966897</v>
      </c>
      <c r="BA121" s="56">
        <f ca="1">AVERAGE(OFFSET(BA$116,-(BA$4+$A121),0):OFFSET(BA$116,-(BA$4+1),0))</f>
        <v>1.0006315973854669</v>
      </c>
      <c r="BB121" s="56">
        <f ca="1">AVERAGE(OFFSET(BB$116,-(BB$4+$A121),0):OFFSET(BB$116,-(BB$4+1),0))</f>
        <v>1.000606229891339</v>
      </c>
      <c r="BC121" s="56">
        <f ca="1">AVERAGE(OFFSET(BC$116,-(BC$4+$A121),0):OFFSET(BC$116,-(BC$4+1),0))</f>
        <v>1.0004346692167261</v>
      </c>
      <c r="BD121" s="57"/>
    </row>
    <row r="122" spans="1:68" x14ac:dyDescent="0.25">
      <c r="A122" s="99"/>
      <c r="B122" s="55"/>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c r="AM122" s="58"/>
      <c r="AN122" s="58"/>
      <c r="AO122" s="58"/>
      <c r="AP122" s="58"/>
      <c r="AQ122" s="58"/>
      <c r="AR122" s="58"/>
      <c r="AS122" s="58"/>
      <c r="AT122" s="58"/>
      <c r="AU122" s="58"/>
      <c r="AV122" s="58"/>
      <c r="AW122" s="58"/>
      <c r="AX122" s="58"/>
      <c r="AY122" s="58"/>
      <c r="AZ122" s="58"/>
      <c r="BA122" s="58"/>
      <c r="BB122" s="58"/>
      <c r="BC122" s="58"/>
      <c r="BD122" s="57"/>
    </row>
    <row r="123" spans="1:68" x14ac:dyDescent="0.25">
      <c r="A123" s="99">
        <v>12</v>
      </c>
      <c r="B123" s="55" t="s">
        <v>5</v>
      </c>
      <c r="C123" s="56">
        <f ca="1">IF(C$4&lt;$BD$4-$A123,SUM(OFFSET(C$58,-(C$4+$A123),1):OFFSET(C$58,-(C$4+1),1))/SUM(OFFSET(C$58,-(C$4+$A123),0):OFFSET(C$58,-(C$4+1),0)),SUM(D$5:OFFSET(C$58,-(C$4+1),1))/SUM(C$5:OFFSET(C$58,-(C$4+1),0)))</f>
        <v>2.1169670846394983</v>
      </c>
      <c r="D123" s="56">
        <f ca="1">IF(D$4&lt;$BD$4-$A123,SUM(OFFSET(D$58,-(D$4+$A123),1):OFFSET(D$58,-(D$4+1),1))/SUM(OFFSET(D$58,-(D$4+$A123),0):OFFSET(D$58,-(D$4+1),0)),SUM(E$5:OFFSET(D$58,-(D$4+1),1))/SUM(D$5:OFFSET(D$58,-(D$4+1),0)))</f>
        <v>1.384930785434848</v>
      </c>
      <c r="E123" s="56">
        <f ca="1">IF(E$4&lt;$BD$4-$A123,SUM(OFFSET(E$58,-(E$4+$A123),1):OFFSET(E$58,-(E$4+1),1))/SUM(OFFSET(E$58,-(E$4+$A123),0):OFFSET(E$58,-(E$4+1),0)),SUM(F$5:OFFSET(E$58,-(E$4+1),1))/SUM(E$5:OFFSET(E$58,-(E$4+1),0)))</f>
        <v>1.2292995389160386</v>
      </c>
      <c r="F123" s="56">
        <f ca="1">IF(F$4&lt;$BD$4-$A123,SUM(OFFSET(F$58,-(F$4+$A123),1):OFFSET(F$58,-(F$4+1),1))/SUM(OFFSET(F$58,-(F$4+$A123),0):OFFSET(F$58,-(F$4+1),0)),SUM(G$5:OFFSET(F$58,-(F$4+1),1))/SUM(F$5:OFFSET(F$58,-(F$4+1),0)))</f>
        <v>1.1617806484006801</v>
      </c>
      <c r="G123" s="56">
        <f ca="1">IF(G$4&lt;$BD$4-$A123,SUM(OFFSET(G$58,-(G$4+$A123),1):OFFSET(G$58,-(G$4+1),1))/SUM(OFFSET(G$58,-(G$4+$A123),0):OFFSET(G$58,-(G$4+1),0)),SUM(H$5:OFFSET(G$58,-(G$4+1),1))/SUM(G$5:OFFSET(G$58,-(G$4+1),0)))</f>
        <v>1.1220683582806372</v>
      </c>
      <c r="H123" s="56">
        <f ca="1">IF(H$4&lt;$BD$4-$A123,SUM(OFFSET(H$58,-(H$4+$A123),1):OFFSET(H$58,-(H$4+1),1))/SUM(OFFSET(H$58,-(H$4+$A123),0):OFFSET(H$58,-(H$4+1),0)),SUM(I$5:OFFSET(H$58,-(H$4+1),1))/SUM(H$5:OFFSET(H$58,-(H$4+1),0)))</f>
        <v>1.0973823889670191</v>
      </c>
      <c r="I123" s="56">
        <f ca="1">IF(I$4&lt;$BD$4-$A123,SUM(OFFSET(I$58,-(I$4+$A123),1):OFFSET(I$58,-(I$4+1),1))/SUM(OFFSET(I$58,-(I$4+$A123),0):OFFSET(I$58,-(I$4+1),0)),SUM(J$5:OFFSET(I$58,-(I$4+1),1))/SUM(I$5:OFFSET(I$58,-(I$4+1),0)))</f>
        <v>1.079794373116564</v>
      </c>
      <c r="J123" s="56">
        <f ca="1">IF(J$4&lt;$BD$4-$A123,SUM(OFFSET(J$58,-(J$4+$A123),1):OFFSET(J$58,-(J$4+1),1))/SUM(OFFSET(J$58,-(J$4+$A123),0):OFFSET(J$58,-(J$4+1),0)),SUM(K$5:OFFSET(J$58,-(J$4+1),1))/SUM(J$5:OFFSET(J$58,-(J$4+1),0)))</f>
        <v>1.0675765645805593</v>
      </c>
      <c r="K123" s="56">
        <f ca="1">IF(K$4&lt;$BD$4-$A123,SUM(OFFSET(K$58,-(K$4+$A123),1):OFFSET(K$58,-(K$4+1),1))/SUM(OFFSET(K$58,-(K$4+$A123),0):OFFSET(K$58,-(K$4+1),0)),SUM(L$5:OFFSET(K$58,-(K$4+1),1))/SUM(K$5:OFFSET(K$58,-(K$4+1),0)))</f>
        <v>1.0583993202036381</v>
      </c>
      <c r="L123" s="56">
        <f ca="1">IF(L$4&lt;$BD$4-$A123,SUM(OFFSET(L$58,-(L$4+$A123),1):OFFSET(L$58,-(L$4+1),1))/SUM(OFFSET(L$58,-(L$4+$A123),0):OFFSET(L$58,-(L$4+1),0)),SUM(M$5:OFFSET(L$58,-(L$4+1),1))/SUM(L$5:OFFSET(L$58,-(L$4+1),0)))</f>
        <v>1.0515108701920304</v>
      </c>
      <c r="M123" s="56">
        <f ca="1">IF(M$4&lt;$BD$4-$A123,SUM(OFFSET(M$58,-(M$4+$A123),1):OFFSET(M$58,-(M$4+1),1))/SUM(OFFSET(M$58,-(M$4+$A123),0):OFFSET(M$58,-(M$4+1),0)),SUM(N$5:OFFSET(M$58,-(M$4+1),1))/SUM(M$5:OFFSET(M$58,-(M$4+1),0)))</f>
        <v>1.0478855807873622</v>
      </c>
      <c r="N123" s="56">
        <f ca="1">IF(N$4&lt;$BD$4-$A123,SUM(OFFSET(N$58,-(N$4+$A123),1):OFFSET(N$58,-(N$4+1),1))/SUM(OFFSET(N$58,-(N$4+$A123),0):OFFSET(N$58,-(N$4+1),0)),SUM(O$5:OFFSET(N$58,-(N$4+1),1))/SUM(N$5:OFFSET(N$58,-(N$4+1),0)))</f>
        <v>1.0429995636265987</v>
      </c>
      <c r="O123" s="56">
        <f ca="1">IF(O$4&lt;$BD$4-$A123,SUM(OFFSET(O$58,-(O$4+$A123),1):OFFSET(O$58,-(O$4+1),1))/SUM(OFFSET(O$58,-(O$4+$A123),0):OFFSET(O$58,-(O$4+1),0)),SUM(P$5:OFFSET(O$58,-(O$4+1),1))/SUM(O$5:OFFSET(O$58,-(O$4+1),0)))</f>
        <v>1.0324616536945974</v>
      </c>
      <c r="P123" s="56">
        <f ca="1">IF(P$4&lt;$BD$4-$A123,SUM(OFFSET(P$58,-(P$4+$A123),1):OFFSET(P$58,-(P$4+1),1))/SUM(OFFSET(P$58,-(P$4+$A123),0):OFFSET(P$58,-(P$4+1),0)),SUM(Q$5:OFFSET(P$58,-(P$4+1),1))/SUM(P$5:OFFSET(P$58,-(P$4+1),0)))</f>
        <v>1.027433622658164</v>
      </c>
      <c r="Q123" s="56">
        <f ca="1">IF(Q$4&lt;$BD$4-$A123,SUM(OFFSET(Q$58,-(Q$4+$A123),1):OFFSET(Q$58,-(Q$4+1),1))/SUM(OFFSET(Q$58,-(Q$4+$A123),0):OFFSET(Q$58,-(Q$4+1),0)),SUM(R$5:OFFSET(Q$58,-(Q$4+1),1))/SUM(Q$5:OFFSET(Q$58,-(Q$4+1),0)))</f>
        <v>1.0239898274570531</v>
      </c>
      <c r="R123" s="56">
        <f ca="1">IF(R$4&lt;$BD$4-$A123,SUM(OFFSET(R$58,-(R$4+$A123),1):OFFSET(R$58,-(R$4+1),1))/SUM(OFFSET(R$58,-(R$4+$A123),0):OFFSET(R$58,-(R$4+1),0)),SUM(S$5:OFFSET(R$58,-(R$4+1),1))/SUM(R$5:OFFSET(R$58,-(R$4+1),0)))</f>
        <v>1.0211619372706415</v>
      </c>
      <c r="S123" s="56">
        <f ca="1">IF(S$4&lt;$BD$4-$A123,SUM(OFFSET(S$58,-(S$4+$A123),1):OFFSET(S$58,-(S$4+1),1))/SUM(OFFSET(S$58,-(S$4+$A123),0):OFFSET(S$58,-(S$4+1),0)),SUM(T$5:OFFSET(S$58,-(S$4+1),1))/SUM(S$5:OFFSET(S$58,-(S$4+1),0)))</f>
        <v>1.0187624501992032</v>
      </c>
      <c r="T123" s="56">
        <f ca="1">IF(T$4&lt;$BD$4-$A123,SUM(OFFSET(T$58,-(T$4+$A123),1):OFFSET(T$58,-(T$4+1),1))/SUM(OFFSET(T$58,-(T$4+$A123),0):OFFSET(T$58,-(T$4+1),0)),SUM(U$5:OFFSET(T$58,-(T$4+1),1))/SUM(T$5:OFFSET(T$58,-(T$4+1),0)))</f>
        <v>1.0167693806748714</v>
      </c>
      <c r="U123" s="56">
        <f ca="1">IF(U$4&lt;$BD$4-$A123,SUM(OFFSET(U$58,-(U$4+$A123),1):OFFSET(U$58,-(U$4+1),1))/SUM(OFFSET(U$58,-(U$4+$A123),0):OFFSET(U$58,-(U$4+1),0)),SUM(V$5:OFFSET(U$58,-(U$4+1),1))/SUM(U$5:OFFSET(U$58,-(U$4+1),0)))</f>
        <v>1.0151328762973908</v>
      </c>
      <c r="V123" s="56">
        <f ca="1">IF(V$4&lt;$BD$4-$A123,SUM(OFFSET(V$58,-(V$4+$A123),1):OFFSET(V$58,-(V$4+1),1))/SUM(OFFSET(V$58,-(V$4+$A123),0):OFFSET(V$58,-(V$4+1),0)),SUM(W$5:OFFSET(V$58,-(V$4+1),1))/SUM(V$5:OFFSET(V$58,-(V$4+1),0)))</f>
        <v>1.013829176972755</v>
      </c>
      <c r="W123" s="56">
        <f ca="1">IF(W$4&lt;$BD$4-$A123,SUM(OFFSET(W$58,-(W$4+$A123),1):OFFSET(W$58,-(W$4+1),1))/SUM(OFFSET(W$58,-(W$4+$A123),0):OFFSET(W$58,-(W$4+1),0)),SUM(X$5:OFFSET(W$58,-(W$4+1),1))/SUM(W$5:OFFSET(W$58,-(W$4+1),0)))</f>
        <v>1.0125288310729772</v>
      </c>
      <c r="X123" s="56">
        <f ca="1">IF(X$4&lt;$BD$4-$A123,SUM(OFFSET(X$58,-(X$4+$A123),1):OFFSET(X$58,-(X$4+1),1))/SUM(OFFSET(X$58,-(X$4+$A123),0):OFFSET(X$58,-(X$4+1),0)),SUM(Y$5:OFFSET(X$58,-(X$4+1),1))/SUM(X$5:OFFSET(X$58,-(X$4+1),0)))</f>
        <v>1.0117193303947303</v>
      </c>
      <c r="Y123" s="56">
        <f ca="1">IF(Y$4&lt;$BD$4-$A123,SUM(OFFSET(Y$58,-(Y$4+$A123),1):OFFSET(Y$58,-(Y$4+1),1))/SUM(OFFSET(Y$58,-(Y$4+$A123),0):OFFSET(Y$58,-(Y$4+1),0)),SUM(Z$5:OFFSET(Y$58,-(Y$4+1),1))/SUM(Y$5:OFFSET(Y$58,-(Y$4+1),0)))</f>
        <v>1.0110724259685298</v>
      </c>
      <c r="Z123" s="56">
        <f ca="1">IF(Z$4&lt;$BD$4-$A123,SUM(OFFSET(Z$58,-(Z$4+$A123),1):OFFSET(Z$58,-(Z$4+1),1))/SUM(OFFSET(Z$58,-(Z$4+$A123),0):OFFSET(Z$58,-(Z$4+1),0)),SUM(AA$5:OFFSET(Z$58,-(Z$4+1),1))/SUM(Z$5:OFFSET(Z$58,-(Z$4+1),0)))</f>
        <v>1.0099207203439347</v>
      </c>
      <c r="AA123" s="56">
        <f ca="1">IF(AA$4&lt;$BD$4-$A123,SUM(OFFSET(AA$58,-(AA$4+$A123),1):OFFSET(AA$58,-(AA$4+1),1))/SUM(OFFSET(AA$58,-(AA$4+$A123),0):OFFSET(AA$58,-(AA$4+1),0)),SUM(AB$5:OFFSET(AA$58,-(AA$4+1),1))/SUM(AA$5:OFFSET(AA$58,-(AA$4+1),0)))</f>
        <v>1.0079550916283597</v>
      </c>
      <c r="AB123" s="56">
        <f ca="1">IF(AB$4&lt;$BD$4-$A123,SUM(OFFSET(AB$58,-(AB$4+$A123),1):OFFSET(AB$58,-(AB$4+1),1))/SUM(OFFSET(AB$58,-(AB$4+$A123),0):OFFSET(AB$58,-(AB$4+1),0)),SUM(AC$5:OFFSET(AB$58,-(AB$4+1),1))/SUM(AB$5:OFFSET(AB$58,-(AB$4+1),0)))</f>
        <v>1.006814478297368</v>
      </c>
      <c r="AC123" s="56">
        <f ca="1">IF(AC$4&lt;$BD$4-$A123,SUM(OFFSET(AC$58,-(AC$4+$A123),1):OFFSET(AC$58,-(AC$4+1),1))/SUM(OFFSET(AC$58,-(AC$4+$A123),0):OFFSET(AC$58,-(AC$4+1),0)),SUM(AD$5:OFFSET(AC$58,-(AC$4+1),1))/SUM(AC$5:OFFSET(AC$58,-(AC$4+1),0)))</f>
        <v>1.0062145450243165</v>
      </c>
      <c r="AD123" s="56">
        <f ca="1">IF(AD$4&lt;$BD$4-$A123,SUM(OFFSET(AD$58,-(AD$4+$A123),1):OFFSET(AD$58,-(AD$4+1),1))/SUM(OFFSET(AD$58,-(AD$4+$A123),0):OFFSET(AD$58,-(AD$4+1),0)),SUM(AE$5:OFFSET(AD$58,-(AD$4+1),1))/SUM(AD$5:OFFSET(AD$58,-(AD$4+1),0)))</f>
        <v>1.0055632910598478</v>
      </c>
      <c r="AE123" s="56">
        <f ca="1">IF(AE$4&lt;$BD$4-$A123,SUM(OFFSET(AE$58,-(AE$4+$A123),1):OFFSET(AE$58,-(AE$4+1),1))/SUM(OFFSET(AE$58,-(AE$4+$A123),0):OFFSET(AE$58,-(AE$4+1),0)),SUM(AF$5:OFFSET(AE$58,-(AE$4+1),1))/SUM(AE$5:OFFSET(AE$58,-(AE$4+1),0)))</f>
        <v>1.0050722205687725</v>
      </c>
      <c r="AF123" s="56">
        <f ca="1">IF(AF$4&lt;$BD$4-$A123,SUM(OFFSET(AF$58,-(AF$4+$A123),1):OFFSET(AF$58,-(AF$4+1),1))/SUM(OFFSET(AF$58,-(AF$4+$A123),0):OFFSET(AF$58,-(AF$4+1),0)),SUM(AG$5:OFFSET(AF$58,-(AF$4+1),1))/SUM(AF$5:OFFSET(AF$58,-(AF$4+1),0)))</f>
        <v>1.0045776433803939</v>
      </c>
      <c r="AG123" s="56">
        <f ca="1">IF(AG$4&lt;$BD$4-$A123,SUM(OFFSET(AG$58,-(AG$4+$A123),1):OFFSET(AG$58,-(AG$4+1),1))/SUM(OFFSET(AG$58,-(AG$4+$A123),0):OFFSET(AG$58,-(AG$4+1),0)),SUM(AH$5:OFFSET(AG$58,-(AG$4+1),1))/SUM(AG$5:OFFSET(AG$58,-(AG$4+1),0)))</f>
        <v>1.0041850248892008</v>
      </c>
      <c r="AH123" s="56">
        <f ca="1">IF(AH$4&lt;$BD$4-$A123,SUM(OFFSET(AH$58,-(AH$4+$A123),1):OFFSET(AH$58,-(AH$4+1),1))/SUM(OFFSET(AH$58,-(AH$4+$A123),0):OFFSET(AH$58,-(AH$4+1),0)),SUM(AI$5:OFFSET(AH$58,-(AH$4+1),1))/SUM(AH$5:OFFSET(AH$58,-(AH$4+1),0)))</f>
        <v>1.0038310380131443</v>
      </c>
      <c r="AI123" s="56">
        <f ca="1">IF(AI$4&lt;$BD$4-$A123,SUM(OFFSET(AI$58,-(AI$4+$A123),1):OFFSET(AI$58,-(AI$4+1),1))/SUM(OFFSET(AI$58,-(AI$4+$A123),0):OFFSET(AI$58,-(AI$4+1),0)),SUM(AJ$5:OFFSET(AI$58,-(AI$4+1),1))/SUM(AI$5:OFFSET(AI$58,-(AI$4+1),0)))</f>
        <v>1.0034994569808133</v>
      </c>
      <c r="AJ123" s="56">
        <f ca="1">IF(AJ$4&lt;$BD$4-$A123,SUM(OFFSET(AJ$58,-(AJ$4+$A123),1):OFFSET(AJ$58,-(AJ$4+1),1))/SUM(OFFSET(AJ$58,-(AJ$4+$A123),0):OFFSET(AJ$58,-(AJ$4+1),0)),SUM(AK$5:OFFSET(AJ$58,-(AJ$4+1),1))/SUM(AJ$5:OFFSET(AJ$58,-(AJ$4+1),0)))</f>
        <v>1.0032906318554831</v>
      </c>
      <c r="AK123" s="56">
        <f ca="1">IF(AK$4&lt;$BD$4-$A123,SUM(OFFSET(AK$58,-(AK$4+$A123),1):OFFSET(AK$58,-(AK$4+1),1))/SUM(OFFSET(AK$58,-(AK$4+$A123),0):OFFSET(AK$58,-(AK$4+1),0)),SUM(AL$5:OFFSET(AK$58,-(AK$4+1),1))/SUM(AK$5:OFFSET(AK$58,-(AK$4+1),0)))</f>
        <v>1.0030888929982809</v>
      </c>
      <c r="AL123" s="56">
        <f ca="1">IF(AL$4&lt;$BD$4-$A123,SUM(OFFSET(AL$58,-(AL$4+$A123),1):OFFSET(AL$58,-(AL$4+1),1))/SUM(OFFSET(AL$58,-(AL$4+$A123),0):OFFSET(AL$58,-(AL$4+1),0)),SUM(AM$5:OFFSET(AL$58,-(AL$4+1),1))/SUM(AL$5:OFFSET(AL$58,-(AL$4+1),0)))</f>
        <v>1.0028869795839435</v>
      </c>
      <c r="AM123" s="56">
        <f ca="1">IF(AM$4&lt;$BD$4-$A123,SUM(OFFSET(AM$58,-(AM$4+$A123),1):OFFSET(AM$58,-(AM$4+1),1))/SUM(OFFSET(AM$58,-(AM$4+$A123),0):OFFSET(AM$58,-(AM$4+1),0)),SUM(AN$5:OFFSET(AM$58,-(AM$4+1),1))/SUM(AM$5:OFFSET(AM$58,-(AM$4+1),0)))</f>
        <v>1.0023920775507358</v>
      </c>
      <c r="AN123" s="56">
        <f ca="1">IF(AN$4&lt;$BD$4-$A123,SUM(OFFSET(AN$58,-(AN$4+$A123),1):OFFSET(AN$58,-(AN$4+1),1))/SUM(OFFSET(AN$58,-(AN$4+$A123),0):OFFSET(AN$58,-(AN$4+1),0)),SUM(AO$5:OFFSET(AN$58,-(AN$4+1),1))/SUM(AN$5:OFFSET(AN$58,-(AN$4+1),0)))</f>
        <v>1.0021195571538586</v>
      </c>
      <c r="AO123" s="56">
        <f ca="1">IF(AO$4&lt;$BD$4-$A123,SUM(OFFSET(AO$58,-(AO$4+$A123),1):OFFSET(AO$58,-(AO$4+1),1))/SUM(OFFSET(AO$58,-(AO$4+$A123),0):OFFSET(AO$58,-(AO$4+1),0)),SUM(AP$5:OFFSET(AO$58,-(AO$4+1),1))/SUM(AO$5:OFFSET(AO$58,-(AO$4+1),0)))</f>
        <v>1.0019495561342675</v>
      </c>
      <c r="AP123" s="56">
        <f ca="1">IF(AP$4&lt;$BD$4-$A123,SUM(OFFSET(AP$58,-(AP$4+$A123),1):OFFSET(AP$58,-(AP$4+1),1))/SUM(OFFSET(AP$58,-(AP$4+$A123),0):OFFSET(AP$58,-(AP$4+1),0)),SUM(AQ$5:OFFSET(AP$58,-(AP$4+1),1))/SUM(AP$5:OFFSET(AP$58,-(AP$4+1),0)))</f>
        <v>1.0017531556802244</v>
      </c>
      <c r="AQ123" s="56">
        <f ca="1">IF(AQ$4&lt;$BD$4-$A123,SUM(OFFSET(AQ$58,-(AQ$4+$A123),1):OFFSET(AQ$58,-(AQ$4+1),1))/SUM(OFFSET(AQ$58,-(AQ$4+$A123),0):OFFSET(AQ$58,-(AQ$4+1),0)),SUM(AR$5:OFFSET(AQ$58,-(AQ$4+1),1))/SUM(AQ$5:OFFSET(AQ$58,-(AQ$4+1),0)))</f>
        <v>1.0016300039268276</v>
      </c>
      <c r="AR123" s="56">
        <f ca="1">IF(AR$4&lt;$BD$4-$A123,SUM(OFFSET(AR$58,-(AR$4+$A123),1):OFFSET(AR$58,-(AR$4+1),1))/SUM(OFFSET(AR$58,-(AR$4+$A123),0):OFFSET(AR$58,-(AR$4+1),0)),SUM(AS$5:OFFSET(AR$58,-(AR$4+1),1))/SUM(AR$5:OFFSET(AR$58,-(AR$4+1),0)))</f>
        <v>1.0014966099517004</v>
      </c>
      <c r="AS123" s="56">
        <f ca="1">IF(AS$4&lt;$BD$4-$A123,SUM(OFFSET(AS$58,-(AS$4+$A123),1):OFFSET(AS$58,-(AS$4+1),1))/SUM(OFFSET(AS$58,-(AS$4+$A123),0):OFFSET(AS$58,-(AS$4+1),0)),SUM(AT$5:OFFSET(AS$58,-(AS$4+1),1))/SUM(AS$5:OFFSET(AS$58,-(AS$4+1),0)))</f>
        <v>1.0013643021552625</v>
      </c>
      <c r="AT123" s="56">
        <f ca="1">IF(AT$4&lt;$BD$4-$A123,SUM(OFFSET(AT$58,-(AT$4+$A123),1):OFFSET(AT$58,-(AT$4+1),1))/SUM(OFFSET(AT$58,-(AT$4+$A123),0):OFFSET(AT$58,-(AT$4+1),0)),SUM(AU$5:OFFSET(AT$58,-(AT$4+1),1))/SUM(AT$5:OFFSET(AT$58,-(AT$4+1),0)))</f>
        <v>1.0012963515630828</v>
      </c>
      <c r="AU123" s="56">
        <f ca="1">IF(AU$4&lt;$BD$4-$A123,SUM(OFFSET(AU$58,-(AU$4+$A123),1):OFFSET(AU$58,-(AU$4+1),1))/SUM(OFFSET(AU$58,-(AU$4+$A123),0):OFFSET(AU$58,-(AU$4+1),0)),SUM(AV$5:OFFSET(AU$58,-(AU$4+1),1))/SUM(AU$5:OFFSET(AU$58,-(AU$4+1),0)))</f>
        <v>1.0012228133067171</v>
      </c>
      <c r="AV123" s="56">
        <f ca="1">IF(AV$4&lt;$BD$4-$A123,SUM(OFFSET(AV$58,-(AV$4+$A123),1):OFFSET(AV$58,-(AV$4+1),1))/SUM(OFFSET(AV$58,-(AV$4+$A123),0):OFFSET(AV$58,-(AV$4+1),0)),SUM(AW$5:OFFSET(AV$58,-(AV$4+1),1))/SUM(AV$5:OFFSET(AV$58,-(AV$4+1),0)))</f>
        <v>1.0011341116920947</v>
      </c>
      <c r="AW123" s="56">
        <f ca="1">IF(AW$4&lt;$BD$4-$A123,SUM(OFFSET(AW$58,-(AW$4+$A123),1):OFFSET(AW$58,-(AW$4+1),1))/SUM(OFFSET(AW$58,-(AW$4+$A123),0):OFFSET(AW$58,-(AW$4+1),0)),SUM(AX$5:OFFSET(AW$58,-(AW$4+1),1))/SUM(AW$5:OFFSET(AW$58,-(AW$4+1),0)))</f>
        <v>1.0011364405059866</v>
      </c>
      <c r="AX123" s="56">
        <f ca="1">IF(AX$4&lt;$BD$4-$A123,SUM(OFFSET(AX$58,-(AX$4+$A123),1):OFFSET(AX$58,-(AX$4+1),1))/SUM(OFFSET(AX$58,-(AX$4+$A123),0):OFFSET(AX$58,-(AX$4+1),0)),SUM(AY$5:OFFSET(AX$58,-(AX$4+1),1))/SUM(AX$5:OFFSET(AX$58,-(AX$4+1),0)))</f>
        <v>1.0009669219132578</v>
      </c>
      <c r="AY123" s="56">
        <f ca="1">IF(AY$4&lt;$BD$4-$A123,SUM(OFFSET(AY$58,-(AY$4+$A123),1):OFFSET(AY$58,-(AY$4+1),1))/SUM(OFFSET(AY$58,-(AY$4+$A123),0):OFFSET(AY$58,-(AY$4+1),0)),SUM(AZ$5:OFFSET(AY$58,-(AY$4+1),1))/SUM(AY$5:OFFSET(AY$58,-(AY$4+1),0)))</f>
        <v>1.0007899039256387</v>
      </c>
      <c r="AZ123" s="56">
        <f ca="1">IF(AZ$4&lt;$BD$4-$A123,SUM(OFFSET(AZ$58,-(AZ$4+$A123),1):OFFSET(AZ$58,-(AZ$4+1),1))/SUM(OFFSET(AZ$58,-(AZ$4+$A123),0):OFFSET(AZ$58,-(AZ$4+1),0)),SUM(BA$5:OFFSET(AZ$58,-(AZ$4+1),1))/SUM(AZ$5:OFFSET(AZ$58,-(AZ$4+1),0)))</f>
        <v>1.0007246048639102</v>
      </c>
      <c r="BA123" s="56">
        <f ca="1">IF(BA$4&lt;$BD$4-$A123,SUM(OFFSET(BA$58,-(BA$4+$A123),1):OFFSET(BA$58,-(BA$4+1),1))/SUM(OFFSET(BA$58,-(BA$4+$A123),0):OFFSET(BA$58,-(BA$4+1),0)),SUM(BB$5:OFFSET(BA$58,-(BA$4+1),1))/SUM(BA$5:OFFSET(BA$58,-(BA$4+1),0)))</f>
        <v>1.0006296851574212</v>
      </c>
      <c r="BB123" s="56">
        <f ca="1">IF(BB$4&lt;$BD$4-$A123,SUM(OFFSET(BB$58,-(BB$4+$A123),1):OFFSET(BB$58,-(BB$4+1),1))/SUM(OFFSET(BB$58,-(BB$4+$A123),0):OFFSET(BB$58,-(BB$4+1),0)),SUM(BC$5:OFFSET(BB$58,-(BB$4+1),1))/SUM(BB$5:OFFSET(BB$58,-(BB$4+1),0)))</f>
        <v>1.0006062180652984</v>
      </c>
      <c r="BC123" s="56">
        <f ca="1">IF(BC$4&lt;$BD$4-$A123,SUM(OFFSET(BC$58,-(BC$4+$A123),1):OFFSET(BC$58,-(BC$4+1),1))/SUM(OFFSET(BC$58,-(BC$4+$A123),0):OFFSET(BC$58,-(BC$4+1),0)),SUM(BD$5:OFFSET(BC$58,-(BC$4+1),1))/SUM(BC$5:OFFSET(BC$58,-(BC$4+1),0)))</f>
        <v>1.0004346692167261</v>
      </c>
      <c r="BD123" s="57"/>
    </row>
    <row r="124" spans="1:68" x14ac:dyDescent="0.25">
      <c r="A124" s="99">
        <v>18</v>
      </c>
      <c r="B124" s="55" t="s">
        <v>5</v>
      </c>
      <c r="C124" s="56">
        <f ca="1">IF(C$4&lt;$BD$4-$A124,SUM(OFFSET(C$58,-(C$4+$A124),1):OFFSET(C$58,-(C$4+1),1))/SUM(OFFSET(C$58,-(C$4+$A124),0):OFFSET(C$58,-(C$4+1),0)),SUM(D$5:OFFSET(C$58,-(C$4+1),1))/SUM(C$5:OFFSET(C$58,-(C$4+1),0)))</f>
        <v>2.1208686264393335</v>
      </c>
      <c r="D124" s="56">
        <f ca="1">IF(D$4&lt;$BD$4-$A124,SUM(OFFSET(D$58,-(D$4+$A124),1):OFFSET(D$58,-(D$4+1),1))/SUM(OFFSET(D$58,-(D$4+$A124),0):OFFSET(D$58,-(D$4+1),0)),SUM(E$5:OFFSET(D$58,-(D$4+1),1))/SUM(D$5:OFFSET(D$58,-(D$4+1),0)))</f>
        <v>1.3861403213627987</v>
      </c>
      <c r="E124" s="56">
        <f ca="1">IF(E$4&lt;$BD$4-$A124,SUM(OFFSET(E$58,-(E$4+$A124),1):OFFSET(E$58,-(E$4+1),1))/SUM(OFFSET(E$58,-(E$4+$A124),0):OFFSET(E$58,-(E$4+1),0)),SUM(F$5:OFFSET(E$58,-(E$4+1),1))/SUM(E$5:OFFSET(E$58,-(E$4+1),0)))</f>
        <v>1.2304575261601074</v>
      </c>
      <c r="F124" s="56">
        <f ca="1">IF(F$4&lt;$BD$4-$A124,SUM(OFFSET(F$58,-(F$4+$A124),1):OFFSET(F$58,-(F$4+1),1))/SUM(OFFSET(F$58,-(F$4+$A124),0):OFFSET(F$58,-(F$4+1),0)),SUM(G$5:OFFSET(F$58,-(F$4+1),1))/SUM(F$5:OFFSET(F$58,-(F$4+1),0)))</f>
        <v>1.1626685340897602</v>
      </c>
      <c r="G124" s="56">
        <f ca="1">IF(G$4&lt;$BD$4-$A124,SUM(OFFSET(G$58,-(G$4+$A124),1):OFFSET(G$58,-(G$4+1),1))/SUM(OFFSET(G$58,-(G$4+$A124),0):OFFSET(G$58,-(G$4+1),0)),SUM(H$5:OFFSET(G$58,-(G$4+1),1))/SUM(G$5:OFFSET(G$58,-(G$4+1),0)))</f>
        <v>1.1227079618655997</v>
      </c>
      <c r="H124" s="56">
        <f ca="1">IF(H$4&lt;$BD$4-$A124,SUM(OFFSET(H$58,-(H$4+$A124),1):OFFSET(H$58,-(H$4+1),1))/SUM(OFFSET(H$58,-(H$4+$A124),0):OFFSET(H$58,-(H$4+1),0)),SUM(I$5:OFFSET(H$58,-(H$4+1),1))/SUM(H$5:OFFSET(H$58,-(H$4+1),0)))</f>
        <v>1.0975841471970256</v>
      </c>
      <c r="I124" s="56">
        <f ca="1">IF(I$4&lt;$BD$4-$A124,SUM(OFFSET(I$58,-(I$4+$A124),1):OFFSET(I$58,-(I$4+1),1))/SUM(OFFSET(I$58,-(I$4+$A124),0):OFFSET(I$58,-(I$4+1),0)),SUM(J$5:OFFSET(I$58,-(I$4+1),1))/SUM(I$5:OFFSET(I$58,-(I$4+1),0)))</f>
        <v>1.0799463170734964</v>
      </c>
      <c r="J124" s="56">
        <f ca="1">IF(J$4&lt;$BD$4-$A124,SUM(OFFSET(J$58,-(J$4+$A124),1):OFFSET(J$58,-(J$4+1),1))/SUM(OFFSET(J$58,-(J$4+$A124),0):OFFSET(J$58,-(J$4+1),0)),SUM(K$5:OFFSET(J$58,-(J$4+1),1))/SUM(J$5:OFFSET(J$58,-(J$4+1),0)))</f>
        <v>1.0680378516821869</v>
      </c>
      <c r="K124" s="56">
        <f ca="1">IF(K$4&lt;$BD$4-$A124,SUM(OFFSET(K$58,-(K$4+$A124),1):OFFSET(K$58,-(K$4+1),1))/SUM(OFFSET(K$58,-(K$4+$A124),0):OFFSET(K$58,-(K$4+1),0)),SUM(L$5:OFFSET(K$58,-(K$4+1),1))/SUM(K$5:OFFSET(K$58,-(K$4+1),0)))</f>
        <v>1.0591814022167221</v>
      </c>
      <c r="L124" s="56">
        <f ca="1">IF(L$4&lt;$BD$4-$A124,SUM(OFFSET(L$58,-(L$4+$A124),1):OFFSET(L$58,-(L$4+1),1))/SUM(OFFSET(L$58,-(L$4+$A124),0):OFFSET(L$58,-(L$4+1),0)),SUM(M$5:OFFSET(L$58,-(L$4+1),1))/SUM(L$5:OFFSET(L$58,-(L$4+1),0)))</f>
        <v>1.0527169872969537</v>
      </c>
      <c r="M124" s="56">
        <f ca="1">IF(M$4&lt;$BD$4-$A124,SUM(OFFSET(M$58,-(M$4+$A124),1):OFFSET(M$58,-(M$4+1),1))/SUM(OFFSET(M$58,-(M$4+$A124),0):OFFSET(M$58,-(M$4+1),0)),SUM(N$5:OFFSET(M$58,-(M$4+1),1))/SUM(M$5:OFFSET(M$58,-(M$4+1),0)))</f>
        <v>1.0499202124947566</v>
      </c>
      <c r="N124" s="56">
        <f ca="1">IF(N$4&lt;$BD$4-$A124,SUM(OFFSET(N$58,-(N$4+$A124),1):OFFSET(N$58,-(N$4+1),1))/SUM(OFFSET(N$58,-(N$4+$A124),0):OFFSET(N$58,-(N$4+1),0)),SUM(O$5:OFFSET(N$58,-(N$4+1),1))/SUM(N$5:OFFSET(N$58,-(N$4+1),0)))</f>
        <v>1.0450666439109015</v>
      </c>
      <c r="O124" s="56">
        <f ca="1">IF(O$4&lt;$BD$4-$A124,SUM(OFFSET(O$58,-(O$4+$A124),1):OFFSET(O$58,-(O$4+1),1))/SUM(OFFSET(O$58,-(O$4+$A124),0):OFFSET(O$58,-(O$4+1),0)),SUM(P$5:OFFSET(O$58,-(O$4+1),1))/SUM(O$5:OFFSET(O$58,-(O$4+1),0)))</f>
        <v>1.0345361196003484</v>
      </c>
      <c r="P124" s="56">
        <f ca="1">IF(P$4&lt;$BD$4-$A124,SUM(OFFSET(P$58,-(P$4+$A124),1):OFFSET(P$58,-(P$4+1),1))/SUM(OFFSET(P$58,-(P$4+$A124),0):OFFSET(P$58,-(P$4+1),0)),SUM(Q$5:OFFSET(P$58,-(P$4+1),1))/SUM(P$5:OFFSET(P$58,-(P$4+1),0)))</f>
        <v>1.029417462621079</v>
      </c>
      <c r="Q124" s="56">
        <f ca="1">IF(Q$4&lt;$BD$4-$A124,SUM(OFFSET(Q$58,-(Q$4+$A124),1):OFFSET(Q$58,-(Q$4+1),1))/SUM(OFFSET(Q$58,-(Q$4+$A124),0):OFFSET(Q$58,-(Q$4+1),0)),SUM(R$5:OFFSET(Q$58,-(Q$4+1),1))/SUM(Q$5:OFFSET(Q$58,-(Q$4+1),0)))</f>
        <v>1.0258908325320173</v>
      </c>
      <c r="R124" s="56">
        <f ca="1">IF(R$4&lt;$BD$4-$A124,SUM(OFFSET(R$58,-(R$4+$A124),1):OFFSET(R$58,-(R$4+1),1))/SUM(OFFSET(R$58,-(R$4+$A124),0):OFFSET(R$58,-(R$4+1),0)),SUM(S$5:OFFSET(R$58,-(R$4+1),1))/SUM(R$5:OFFSET(R$58,-(R$4+1),0)))</f>
        <v>1.0230279203451988</v>
      </c>
      <c r="S124" s="56">
        <f ca="1">IF(S$4&lt;$BD$4-$A124,SUM(OFFSET(S$58,-(S$4+$A124),1):OFFSET(S$58,-(S$4+1),1))/SUM(OFFSET(S$58,-(S$4+$A124),0):OFFSET(S$58,-(S$4+1),0)),SUM(T$5:OFFSET(S$58,-(S$4+1),1))/SUM(S$5:OFFSET(S$58,-(S$4+1),0)))</f>
        <v>1.0203533802668141</v>
      </c>
      <c r="T124" s="56">
        <f ca="1">IF(T$4&lt;$BD$4-$A124,SUM(OFFSET(T$58,-(T$4+$A124),1):OFFSET(T$58,-(T$4+1),1))/SUM(OFFSET(T$58,-(T$4+$A124),0):OFFSET(T$58,-(T$4+1),0)),SUM(U$5:OFFSET(T$58,-(T$4+1),1))/SUM(T$5:OFFSET(T$58,-(T$4+1),0)))</f>
        <v>1.0182418568537057</v>
      </c>
      <c r="U124" s="56">
        <f ca="1">IF(U$4&lt;$BD$4-$A124,SUM(OFFSET(U$58,-(U$4+$A124),1):OFFSET(U$58,-(U$4+1),1))/SUM(OFFSET(U$58,-(U$4+$A124),0):OFFSET(U$58,-(U$4+1),0)),SUM(V$5:OFFSET(U$58,-(U$4+1),1))/SUM(U$5:OFFSET(U$58,-(U$4+1),0)))</f>
        <v>1.0164332710424751</v>
      </c>
      <c r="V124" s="56">
        <f ca="1">IF(V$4&lt;$BD$4-$A124,SUM(OFFSET(V$58,-(V$4+$A124),1):OFFSET(V$58,-(V$4+1),1))/SUM(OFFSET(V$58,-(V$4+$A124),0):OFFSET(V$58,-(V$4+1),0)),SUM(W$5:OFFSET(V$58,-(V$4+1),1))/SUM(V$5:OFFSET(V$58,-(V$4+1),0)))</f>
        <v>1.0151025815753596</v>
      </c>
      <c r="W124" s="56">
        <f ca="1">IF(W$4&lt;$BD$4-$A124,SUM(OFFSET(W$58,-(W$4+$A124),1):OFFSET(W$58,-(W$4+1),1))/SUM(OFFSET(W$58,-(W$4+$A124),0):OFFSET(W$58,-(W$4+1),0)),SUM(X$5:OFFSET(W$58,-(W$4+1),1))/SUM(W$5:OFFSET(W$58,-(W$4+1),0)))</f>
        <v>1.0139482734673384</v>
      </c>
      <c r="X124" s="56">
        <f ca="1">IF(X$4&lt;$BD$4-$A124,SUM(OFFSET(X$58,-(X$4+$A124),1):OFFSET(X$58,-(X$4+1),1))/SUM(OFFSET(X$58,-(X$4+$A124),0):OFFSET(X$58,-(X$4+1),0)),SUM(Y$5:OFFSET(X$58,-(X$4+1),1))/SUM(X$5:OFFSET(X$58,-(X$4+1),0)))</f>
        <v>1.0132115952784533</v>
      </c>
      <c r="Y124" s="56">
        <f ca="1">IF(Y$4&lt;$BD$4-$A124,SUM(OFFSET(Y$58,-(Y$4+$A124),1):OFFSET(Y$58,-(Y$4+1),1))/SUM(OFFSET(Y$58,-(Y$4+$A124),0):OFFSET(Y$58,-(Y$4+1),0)),SUM(Z$5:OFFSET(Y$58,-(Y$4+1),1))/SUM(Y$5:OFFSET(Y$58,-(Y$4+1),0)))</f>
        <v>1.0128262229125611</v>
      </c>
      <c r="Z124" s="56">
        <f ca="1">IF(Z$4&lt;$BD$4-$A124,SUM(OFFSET(Z$58,-(Z$4+$A124),1):OFFSET(Z$58,-(Z$4+1),1))/SUM(OFFSET(Z$58,-(Z$4+$A124),0):OFFSET(Z$58,-(Z$4+1),0)),SUM(AA$5:OFFSET(Z$58,-(Z$4+1),1))/SUM(Z$5:OFFSET(Z$58,-(Z$4+1),0)))</f>
        <v>1.0115992622231469</v>
      </c>
      <c r="AA124" s="56">
        <f ca="1">IF(AA$4&lt;$BD$4-$A124,SUM(OFFSET(AA$58,-(AA$4+$A124),1):OFFSET(AA$58,-(AA$4+1),1))/SUM(OFFSET(AA$58,-(AA$4+$A124),0):OFFSET(AA$58,-(AA$4+1),0)),SUM(AB$5:OFFSET(AA$58,-(AA$4+1),1))/SUM(AA$5:OFFSET(AA$58,-(AA$4+1),0)))</f>
        <v>1.0097140409588428</v>
      </c>
      <c r="AB124" s="56">
        <f ca="1">IF(AB$4&lt;$BD$4-$A124,SUM(OFFSET(AB$58,-(AB$4+$A124),1):OFFSET(AB$58,-(AB$4+1),1))/SUM(OFFSET(AB$58,-(AB$4+$A124),0):OFFSET(AB$58,-(AB$4+1),0)),SUM(AC$5:OFFSET(AB$58,-(AB$4+1),1))/SUM(AB$5:OFFSET(AB$58,-(AB$4+1),0)))</f>
        <v>1.0086116255376603</v>
      </c>
      <c r="AC124" s="56">
        <f ca="1">IF(AC$4&lt;$BD$4-$A124,SUM(OFFSET(AC$58,-(AC$4+$A124),1):OFFSET(AC$58,-(AC$4+1),1))/SUM(OFFSET(AC$58,-(AC$4+$A124),0):OFFSET(AC$58,-(AC$4+1),0)),SUM(AD$5:OFFSET(AC$58,-(AC$4+1),1))/SUM(AC$5:OFFSET(AC$58,-(AC$4+1),0)))</f>
        <v>1.0079191033122228</v>
      </c>
      <c r="AD124" s="56">
        <f ca="1">IF(AD$4&lt;$BD$4-$A124,SUM(OFFSET(AD$58,-(AD$4+$A124),1):OFFSET(AD$58,-(AD$4+1),1))/SUM(OFFSET(AD$58,-(AD$4+$A124),0):OFFSET(AD$58,-(AD$4+1),0)),SUM(AE$5:OFFSET(AD$58,-(AD$4+1),1))/SUM(AD$5:OFFSET(AD$58,-(AD$4+1),0)))</f>
        <v>1.0072512244251783</v>
      </c>
      <c r="AE124" s="56">
        <f ca="1">IF(AE$4&lt;$BD$4-$A124,SUM(OFFSET(AE$58,-(AE$4+$A124),1):OFFSET(AE$58,-(AE$4+1),1))/SUM(OFFSET(AE$58,-(AE$4+$A124),0):OFFSET(AE$58,-(AE$4+1),0)),SUM(AF$5:OFFSET(AE$58,-(AE$4+1),1))/SUM(AE$5:OFFSET(AE$58,-(AE$4+1),0)))</f>
        <v>1.006643845620758</v>
      </c>
      <c r="AF124" s="56">
        <f ca="1">IF(AF$4&lt;$BD$4-$A124,SUM(OFFSET(AF$58,-(AF$4+$A124),1):OFFSET(AF$58,-(AF$4+1),1))/SUM(OFFSET(AF$58,-(AF$4+$A124),0):OFFSET(AF$58,-(AF$4+1),0)),SUM(AG$5:OFFSET(AF$58,-(AF$4+1),1))/SUM(AF$5:OFFSET(AF$58,-(AF$4+1),0)))</f>
        <v>1.0061854557581422</v>
      </c>
      <c r="AG124" s="56">
        <f ca="1">IF(AG$4&lt;$BD$4-$A124,SUM(OFFSET(AG$58,-(AG$4+$A124),1):OFFSET(AG$58,-(AG$4+1),1))/SUM(OFFSET(AG$58,-(AG$4+$A124),0):OFFSET(AG$58,-(AG$4+1),0)),SUM(AH$5:OFFSET(AG$58,-(AG$4+1),1))/SUM(AG$5:OFFSET(AG$58,-(AG$4+1),0)))</f>
        <v>1.005630717516637</v>
      </c>
      <c r="AH124" s="56">
        <f ca="1">IF(AH$4&lt;$BD$4-$A124,SUM(OFFSET(AH$58,-(AH$4+$A124),1):OFFSET(AH$58,-(AH$4+1),1))/SUM(OFFSET(AH$58,-(AH$4+$A124),0):OFFSET(AH$58,-(AH$4+1),0)),SUM(AI$5:OFFSET(AH$58,-(AH$4+1),1))/SUM(AH$5:OFFSET(AH$58,-(AH$4+1),0)))</f>
        <v>1.0052923725809746</v>
      </c>
      <c r="AI124" s="56">
        <f ca="1">IF(AI$4&lt;$BD$4-$A124,SUM(OFFSET(AI$58,-(AI$4+$A124),1):OFFSET(AI$58,-(AI$4+1),1))/SUM(OFFSET(AI$58,-(AI$4+$A124),0):OFFSET(AI$58,-(AI$4+1),0)),SUM(AJ$5:OFFSET(AI$58,-(AI$4+1),1))/SUM(AI$5:OFFSET(AI$58,-(AI$4+1),0)))</f>
        <v>1.0049533433630398</v>
      </c>
      <c r="AJ124" s="56">
        <f ca="1">IF(AJ$4&lt;$BD$4-$A124,SUM(OFFSET(AJ$58,-(AJ$4+$A124),1):OFFSET(AJ$58,-(AJ$4+1),1))/SUM(OFFSET(AJ$58,-(AJ$4+$A124),0):OFFSET(AJ$58,-(AJ$4+1),0)),SUM(AK$5:OFFSET(AJ$58,-(AJ$4+1),1))/SUM(AJ$5:OFFSET(AJ$58,-(AJ$4+1),0)))</f>
        <v>1.0048594846006227</v>
      </c>
      <c r="AK124" s="56">
        <f ca="1">IF(AK$4&lt;$BD$4-$A124,SUM(OFFSET(AK$58,-(AK$4+$A124),1):OFFSET(AK$58,-(AK$4+1),1))/SUM(OFFSET(AK$58,-(AK$4+$A124),0):OFFSET(AK$58,-(AK$4+1),0)),SUM(AL$5:OFFSET(AK$58,-(AK$4+1),1))/SUM(AK$5:OFFSET(AK$58,-(AK$4+1),0)))</f>
        <v>1.0047768791936336</v>
      </c>
      <c r="AL124" s="56">
        <f ca="1">IF(AL$4&lt;$BD$4-$A124,SUM(OFFSET(AL$58,-(AL$4+$A124),1):OFFSET(AL$58,-(AL$4+1),1))/SUM(OFFSET(AL$58,-(AL$4+$A124),0):OFFSET(AL$58,-(AL$4+1),0)),SUM(AM$5:OFFSET(AL$58,-(AL$4+1),1))/SUM(AL$5:OFFSET(AL$58,-(AL$4+1),0)))</f>
        <v>1.0044539654479978</v>
      </c>
      <c r="AM124" s="56">
        <f ca="1">IF(AM$4&lt;$BD$4-$A124,SUM(OFFSET(AM$58,-(AM$4+$A124),1):OFFSET(AM$58,-(AM$4+1),1))/SUM(OFFSET(AM$58,-(AM$4+$A124),0):OFFSET(AM$58,-(AM$4+1),0)),SUM(AN$5:OFFSET(AM$58,-(AM$4+1),1))/SUM(AM$5:OFFSET(AM$58,-(AM$4+1),0)))</f>
        <v>1.0041019164877938</v>
      </c>
      <c r="AN124" s="56">
        <f ca="1">IF(AN$4&lt;$BD$4-$A124,SUM(OFFSET(AN$58,-(AN$4+$A124),1):OFFSET(AN$58,-(AN$4+1),1))/SUM(OFFSET(AN$58,-(AN$4+$A124),0):OFFSET(AN$58,-(AN$4+1),0)),SUM(AO$5:OFFSET(AN$58,-(AN$4+1),1))/SUM(AN$5:OFFSET(AN$58,-(AN$4+1),0)))</f>
        <v>1.0039291362990821</v>
      </c>
      <c r="AO124" s="56">
        <f ca="1">IF(AO$4&lt;$BD$4-$A124,SUM(OFFSET(AO$58,-(AO$4+$A124),1):OFFSET(AO$58,-(AO$4+1),1))/SUM(OFFSET(AO$58,-(AO$4+$A124),0):OFFSET(AO$58,-(AO$4+1),0)),SUM(AP$5:OFFSET(AO$58,-(AO$4+1),1))/SUM(AO$5:OFFSET(AO$58,-(AO$4+1),0)))</f>
        <v>1.0021448131468706</v>
      </c>
      <c r="AP124" s="56">
        <f ca="1">IF(AP$4&lt;$BD$4-$A124,SUM(OFFSET(AP$58,-(AP$4+$A124),1):OFFSET(AP$58,-(AP$4+1),1))/SUM(OFFSET(AP$58,-(AP$4+$A124),0):OFFSET(AP$58,-(AP$4+1),0)),SUM(AQ$5:OFFSET(AP$58,-(AP$4+1),1))/SUM(AP$5:OFFSET(AP$58,-(AP$4+1),0)))</f>
        <v>1.0019654807164589</v>
      </c>
      <c r="AQ124" s="56">
        <f ca="1">IF(AQ$4&lt;$BD$4-$A124,SUM(OFFSET(AQ$58,-(AQ$4+$A124),1):OFFSET(AQ$58,-(AQ$4+1),1))/SUM(OFFSET(AQ$58,-(AQ$4+$A124),0):OFFSET(AQ$58,-(AQ$4+1),0)),SUM(AR$5:OFFSET(AQ$58,-(AQ$4+1),1))/SUM(AQ$5:OFFSET(AQ$58,-(AQ$4+1),0)))</f>
        <v>1.0016060030343206</v>
      </c>
      <c r="AR124" s="56">
        <f ca="1">IF(AR$4&lt;$BD$4-$A124,SUM(OFFSET(AR$58,-(AR$4+$A124),1):OFFSET(AR$58,-(AR$4+1),1))/SUM(OFFSET(AR$58,-(AR$4+$A124),0):OFFSET(AR$58,-(AR$4+1),0)),SUM(AS$5:OFFSET(AR$58,-(AR$4+1),1))/SUM(AR$5:OFFSET(AR$58,-(AR$4+1),0)))</f>
        <v>1.0014966099517004</v>
      </c>
      <c r="AS124" s="56">
        <f ca="1">IF(AS$4&lt;$BD$4-$A124,SUM(OFFSET(AS$58,-(AS$4+$A124),1):OFFSET(AS$58,-(AS$4+1),1))/SUM(OFFSET(AS$58,-(AS$4+$A124),0):OFFSET(AS$58,-(AS$4+1),0)),SUM(AT$5:OFFSET(AS$58,-(AS$4+1),1))/SUM(AS$5:OFFSET(AS$58,-(AS$4+1),0)))</f>
        <v>1.0013643021552625</v>
      </c>
      <c r="AT124" s="56">
        <f ca="1">IF(AT$4&lt;$BD$4-$A124,SUM(OFFSET(AT$58,-(AT$4+$A124),1):OFFSET(AT$58,-(AT$4+1),1))/SUM(OFFSET(AT$58,-(AT$4+$A124),0):OFFSET(AT$58,-(AT$4+1),0)),SUM(AU$5:OFFSET(AT$58,-(AT$4+1),1))/SUM(AT$5:OFFSET(AT$58,-(AT$4+1),0)))</f>
        <v>1.0012963515630828</v>
      </c>
      <c r="AU124" s="56">
        <f ca="1">IF(AU$4&lt;$BD$4-$A124,SUM(OFFSET(AU$58,-(AU$4+$A124),1):OFFSET(AU$58,-(AU$4+1),1))/SUM(OFFSET(AU$58,-(AU$4+$A124),0):OFFSET(AU$58,-(AU$4+1),0)),SUM(AV$5:OFFSET(AU$58,-(AU$4+1),1))/SUM(AU$5:OFFSET(AU$58,-(AU$4+1),0)))</f>
        <v>1.0012228133067171</v>
      </c>
      <c r="AV124" s="56">
        <f ca="1">IF(AV$4&lt;$BD$4-$A124,SUM(OFFSET(AV$58,-(AV$4+$A124),1):OFFSET(AV$58,-(AV$4+1),1))/SUM(OFFSET(AV$58,-(AV$4+$A124),0):OFFSET(AV$58,-(AV$4+1),0)),SUM(AW$5:OFFSET(AV$58,-(AV$4+1),1))/SUM(AV$5:OFFSET(AV$58,-(AV$4+1),0)))</f>
        <v>1.0011341116920947</v>
      </c>
      <c r="AW124" s="56">
        <f ca="1">IF(AW$4&lt;$BD$4-$A124,SUM(OFFSET(AW$58,-(AW$4+$A124),1):OFFSET(AW$58,-(AW$4+1),1))/SUM(OFFSET(AW$58,-(AW$4+$A124),0):OFFSET(AW$58,-(AW$4+1),0)),SUM(AX$5:OFFSET(AW$58,-(AW$4+1),1))/SUM(AW$5:OFFSET(AW$58,-(AW$4+1),0)))</f>
        <v>1.0011364405059866</v>
      </c>
      <c r="AX124" s="56">
        <f ca="1">IF(AX$4&lt;$BD$4-$A124,SUM(OFFSET(AX$58,-(AX$4+$A124),1):OFFSET(AX$58,-(AX$4+1),1))/SUM(OFFSET(AX$58,-(AX$4+$A124),0):OFFSET(AX$58,-(AX$4+1),0)),SUM(AY$5:OFFSET(AX$58,-(AX$4+1),1))/SUM(AX$5:OFFSET(AX$58,-(AX$4+1),0)))</f>
        <v>1.0009669219132578</v>
      </c>
      <c r="AY124" s="56">
        <f ca="1">IF(AY$4&lt;$BD$4-$A124,SUM(OFFSET(AY$58,-(AY$4+$A124),1):OFFSET(AY$58,-(AY$4+1),1))/SUM(OFFSET(AY$58,-(AY$4+$A124),0):OFFSET(AY$58,-(AY$4+1),0)),SUM(AZ$5:OFFSET(AY$58,-(AY$4+1),1))/SUM(AY$5:OFFSET(AY$58,-(AY$4+1),0)))</f>
        <v>1.0007899039256387</v>
      </c>
      <c r="AZ124" s="56">
        <f ca="1">IF(AZ$4&lt;$BD$4-$A124,SUM(OFFSET(AZ$58,-(AZ$4+$A124),1):OFFSET(AZ$58,-(AZ$4+1),1))/SUM(OFFSET(AZ$58,-(AZ$4+$A124),0):OFFSET(AZ$58,-(AZ$4+1),0)),SUM(BA$5:OFFSET(AZ$58,-(AZ$4+1),1))/SUM(AZ$5:OFFSET(AZ$58,-(AZ$4+1),0)))</f>
        <v>1.0007246048639102</v>
      </c>
      <c r="BA124" s="56">
        <f ca="1">IF(BA$4&lt;$BD$4-$A124,SUM(OFFSET(BA$58,-(BA$4+$A124),1):OFFSET(BA$58,-(BA$4+1),1))/SUM(OFFSET(BA$58,-(BA$4+$A124),0):OFFSET(BA$58,-(BA$4+1),0)),SUM(BB$5:OFFSET(BA$58,-(BA$4+1),1))/SUM(BA$5:OFFSET(BA$58,-(BA$4+1),0)))</f>
        <v>1.0006296851574212</v>
      </c>
      <c r="BB124" s="56">
        <f ca="1">IF(BB$4&lt;$BD$4-$A124,SUM(OFFSET(BB$58,-(BB$4+$A124),1):OFFSET(BB$58,-(BB$4+1),1))/SUM(OFFSET(BB$58,-(BB$4+$A124),0):OFFSET(BB$58,-(BB$4+1),0)),SUM(BC$5:OFFSET(BB$58,-(BB$4+1),1))/SUM(BB$5:OFFSET(BB$58,-(BB$4+1),0)))</f>
        <v>1.0006062180652984</v>
      </c>
      <c r="BC124" s="56">
        <f ca="1">IF(BC$4&lt;$BD$4-$A124,SUM(OFFSET(BC$58,-(BC$4+$A124),1):OFFSET(BC$58,-(BC$4+1),1))/SUM(OFFSET(BC$58,-(BC$4+$A124),0):OFFSET(BC$58,-(BC$4+1),0)),SUM(BD$5:OFFSET(BC$58,-(BC$4+1),1))/SUM(BC$5:OFFSET(BC$58,-(BC$4+1),0)))</f>
        <v>1.0004346692167261</v>
      </c>
      <c r="BD124" s="57"/>
    </row>
    <row r="125" spans="1:68" x14ac:dyDescent="0.25">
      <c r="A125" s="99">
        <v>24</v>
      </c>
      <c r="B125" s="55" t="s">
        <v>5</v>
      </c>
      <c r="C125" s="56">
        <f ca="1">IF(C$4&lt;$BD$4-$A125,SUM(OFFSET(C$58,-(C$4+$A125),1):OFFSET(C$58,-(C$4+1),1))/SUM(OFFSET(C$58,-(C$4+$A125),0):OFFSET(C$58,-(C$4+1),0)),SUM(D$5:OFFSET(C$58,-(C$4+1),1))/SUM(C$5:OFFSET(C$58,-(C$4+1),0)))</f>
        <v>2.1401682269099394</v>
      </c>
      <c r="D125" s="56">
        <f ca="1">IF(D$4&lt;$BD$4-$A125,SUM(OFFSET(D$58,-(D$4+$A125),1):OFFSET(D$58,-(D$4+1),1))/SUM(OFFSET(D$58,-(D$4+$A125),0):OFFSET(D$58,-(D$4+1),0)),SUM(E$5:OFFSET(D$58,-(D$4+1),1))/SUM(D$5:OFFSET(D$58,-(D$4+1),0)))</f>
        <v>1.3917729654218656</v>
      </c>
      <c r="E125" s="56">
        <f ca="1">IF(E$4&lt;$BD$4-$A125,SUM(OFFSET(E$58,-(E$4+$A125),1):OFFSET(E$58,-(E$4+1),1))/SUM(OFFSET(E$58,-(E$4+$A125),0):OFFSET(E$58,-(E$4+1),0)),SUM(F$5:OFFSET(E$58,-(E$4+1),1))/SUM(E$5:OFFSET(E$58,-(E$4+1),0)))</f>
        <v>1.2340212180981751</v>
      </c>
      <c r="F125" s="56">
        <f ca="1">IF(F$4&lt;$BD$4-$A125,SUM(OFFSET(F$58,-(F$4+$A125),1):OFFSET(F$58,-(F$4+1),1))/SUM(OFFSET(F$58,-(F$4+$A125),0):OFFSET(F$58,-(F$4+1),0)),SUM(G$5:OFFSET(F$58,-(F$4+1),1))/SUM(F$5:OFFSET(F$58,-(F$4+1),0)))</f>
        <v>1.1649084855397269</v>
      </c>
      <c r="G125" s="56">
        <f ca="1">IF(G$4&lt;$BD$4-$A125,SUM(OFFSET(G$58,-(G$4+$A125),1):OFFSET(G$58,-(G$4+1),1))/SUM(OFFSET(G$58,-(G$4+$A125),0):OFFSET(G$58,-(G$4+1),0)),SUM(H$5:OFFSET(G$58,-(G$4+1),1))/SUM(G$5:OFFSET(G$58,-(G$4+1),0)))</f>
        <v>1.1255652884905791</v>
      </c>
      <c r="H125" s="56">
        <f ca="1">IF(H$4&lt;$BD$4-$A125,SUM(OFFSET(H$58,-(H$4+$A125),1):OFFSET(H$58,-(H$4+1),1))/SUM(OFFSET(H$58,-(H$4+$A125),0):OFFSET(H$58,-(H$4+1),0)),SUM(I$5:OFFSET(H$58,-(H$4+1),1))/SUM(H$5:OFFSET(H$58,-(H$4+1),0)))</f>
        <v>1.0999680563528063</v>
      </c>
      <c r="I125" s="56">
        <f ca="1">IF(I$4&lt;$BD$4-$A125,SUM(OFFSET(I$58,-(I$4+$A125),1):OFFSET(I$58,-(I$4+1),1))/SUM(OFFSET(I$58,-(I$4+$A125),0):OFFSET(I$58,-(I$4+1),0)),SUM(J$5:OFFSET(I$58,-(I$4+1),1))/SUM(I$5:OFFSET(I$58,-(I$4+1),0)))</f>
        <v>1.082317684644085</v>
      </c>
      <c r="J125" s="56">
        <f ca="1">IF(J$4&lt;$BD$4-$A125,SUM(OFFSET(J$58,-(J$4+$A125),1):OFFSET(J$58,-(J$4+1),1))/SUM(OFFSET(J$58,-(J$4+$A125),0):OFFSET(J$58,-(J$4+1),0)),SUM(K$5:OFFSET(J$58,-(J$4+1),1))/SUM(J$5:OFFSET(J$58,-(J$4+1),0)))</f>
        <v>1.0702766584169625</v>
      </c>
      <c r="K125" s="56">
        <f ca="1">IF(K$4&lt;$BD$4-$A125,SUM(OFFSET(K$58,-(K$4+$A125),1):OFFSET(K$58,-(K$4+1),1))/SUM(OFFSET(K$58,-(K$4+$A125),0):OFFSET(K$58,-(K$4+1),0)),SUM(L$5:OFFSET(K$58,-(K$4+1),1))/SUM(K$5:OFFSET(K$58,-(K$4+1),0)))</f>
        <v>1.0610136976804945</v>
      </c>
      <c r="L125" s="56">
        <f ca="1">IF(L$4&lt;$BD$4-$A125,SUM(OFFSET(L$58,-(L$4+$A125),1):OFFSET(L$58,-(L$4+1),1))/SUM(OFFSET(L$58,-(L$4+$A125),0):OFFSET(L$58,-(L$4+1),0)),SUM(M$5:OFFSET(L$58,-(L$4+1),1))/SUM(L$5:OFFSET(L$58,-(L$4+1),0)))</f>
        <v>1.0544137988633702</v>
      </c>
      <c r="M125" s="56">
        <f ca="1">IF(M$4&lt;$BD$4-$A125,SUM(OFFSET(M$58,-(M$4+$A125),1):OFFSET(M$58,-(M$4+1),1))/SUM(OFFSET(M$58,-(M$4+$A125),0):OFFSET(M$58,-(M$4+1),0)),SUM(N$5:OFFSET(M$58,-(M$4+1),1))/SUM(M$5:OFFSET(M$58,-(M$4+1),0)))</f>
        <v>1.0513904212040504</v>
      </c>
      <c r="N125" s="56">
        <f ca="1">IF(N$4&lt;$BD$4-$A125,SUM(OFFSET(N$58,-(N$4+$A125),1):OFFSET(N$58,-(N$4+1),1))/SUM(OFFSET(N$58,-(N$4+$A125),0):OFFSET(N$58,-(N$4+1),0)),SUM(O$5:OFFSET(N$58,-(N$4+1),1))/SUM(N$5:OFFSET(N$58,-(N$4+1),0)))</f>
        <v>1.0458371775352977</v>
      </c>
      <c r="O125" s="56">
        <f ca="1">IF(O$4&lt;$BD$4-$A125,SUM(OFFSET(O$58,-(O$4+$A125),1):OFFSET(O$58,-(O$4+1),1))/SUM(OFFSET(O$58,-(O$4+$A125),0):OFFSET(O$58,-(O$4+1),0)),SUM(P$5:OFFSET(O$58,-(O$4+1),1))/SUM(O$5:OFFSET(O$58,-(O$4+1),0)))</f>
        <v>1.0354751129333959</v>
      </c>
      <c r="P125" s="56">
        <f ca="1">IF(P$4&lt;$BD$4-$A125,SUM(OFFSET(P$58,-(P$4+$A125),1):OFFSET(P$58,-(P$4+1),1))/SUM(OFFSET(P$58,-(P$4+$A125),0):OFFSET(P$58,-(P$4+1),0)),SUM(Q$5:OFFSET(P$58,-(P$4+1),1))/SUM(P$5:OFFSET(P$58,-(P$4+1),0)))</f>
        <v>1.0304196408688118</v>
      </c>
      <c r="Q125" s="56">
        <f ca="1">IF(Q$4&lt;$BD$4-$A125,SUM(OFFSET(Q$58,-(Q$4+$A125),1):OFFSET(Q$58,-(Q$4+1),1))/SUM(OFFSET(Q$58,-(Q$4+$A125),0):OFFSET(Q$58,-(Q$4+1),0)),SUM(R$5:OFFSET(Q$58,-(Q$4+1),1))/SUM(Q$5:OFFSET(Q$58,-(Q$4+1),0)))</f>
        <v>1.0269513425644561</v>
      </c>
      <c r="R125" s="56">
        <f ca="1">IF(R$4&lt;$BD$4-$A125,SUM(OFFSET(R$58,-(R$4+$A125),1):OFFSET(R$58,-(R$4+1),1))/SUM(OFFSET(R$58,-(R$4+$A125),0):OFFSET(R$58,-(R$4+1),0)),SUM(S$5:OFFSET(R$58,-(R$4+1),1))/SUM(R$5:OFFSET(R$58,-(R$4+1),0)))</f>
        <v>1.0239134714999922</v>
      </c>
      <c r="S125" s="56">
        <f ca="1">IF(S$4&lt;$BD$4-$A125,SUM(OFFSET(S$58,-(S$4+$A125),1):OFFSET(S$58,-(S$4+1),1))/SUM(OFFSET(S$58,-(S$4+$A125),0):OFFSET(S$58,-(S$4+1),0)),SUM(T$5:OFFSET(S$58,-(S$4+1),1))/SUM(S$5:OFFSET(S$58,-(S$4+1),0)))</f>
        <v>1.0213260723607445</v>
      </c>
      <c r="T125" s="56">
        <f ca="1">IF(T$4&lt;$BD$4-$A125,SUM(OFFSET(T$58,-(T$4+$A125),1):OFFSET(T$58,-(T$4+1),1))/SUM(OFFSET(T$58,-(T$4+$A125),0):OFFSET(T$58,-(T$4+1),0)),SUM(U$5:OFFSET(T$58,-(T$4+1),1))/SUM(T$5:OFFSET(T$58,-(T$4+1),0)))</f>
        <v>1.0193296321551537</v>
      </c>
      <c r="U125" s="56">
        <f ca="1">IF(U$4&lt;$BD$4-$A125,SUM(OFFSET(U$58,-(U$4+$A125),1):OFFSET(U$58,-(U$4+1),1))/SUM(OFFSET(U$58,-(U$4+$A125),0):OFFSET(U$58,-(U$4+1),0)),SUM(V$5:OFFSET(U$58,-(U$4+1),1))/SUM(U$5:OFFSET(U$58,-(U$4+1),0)))</f>
        <v>1.0176539801910562</v>
      </c>
      <c r="V125" s="56">
        <f ca="1">IF(V$4&lt;$BD$4-$A125,SUM(OFFSET(V$58,-(V$4+$A125),1):OFFSET(V$58,-(V$4+1),1))/SUM(OFFSET(V$58,-(V$4+$A125),0):OFFSET(V$58,-(V$4+1),0)),SUM(W$5:OFFSET(V$58,-(V$4+1),1))/SUM(V$5:OFFSET(V$58,-(V$4+1),0)))</f>
        <v>1.0164449336674557</v>
      </c>
      <c r="W125" s="56">
        <f ca="1">IF(W$4&lt;$BD$4-$A125,SUM(OFFSET(W$58,-(W$4+$A125),1):OFFSET(W$58,-(W$4+1),1))/SUM(OFFSET(W$58,-(W$4+$A125),0):OFFSET(W$58,-(W$4+1),0)),SUM(X$5:OFFSET(W$58,-(W$4+1),1))/SUM(W$5:OFFSET(W$58,-(W$4+1),0)))</f>
        <v>1.0151442048591544</v>
      </c>
      <c r="X125" s="56">
        <f ca="1">IF(X$4&lt;$BD$4-$A125,SUM(OFFSET(X$58,-(X$4+$A125),1):OFFSET(X$58,-(X$4+1),1))/SUM(OFFSET(X$58,-(X$4+$A125),0):OFFSET(X$58,-(X$4+1),0)),SUM(Y$5:OFFSET(X$58,-(X$4+1),1))/SUM(X$5:OFFSET(X$58,-(X$4+1),0)))</f>
        <v>1.0144716457835559</v>
      </c>
      <c r="Y125" s="56">
        <f ca="1">IF(Y$4&lt;$BD$4-$A125,SUM(OFFSET(Y$58,-(Y$4+$A125),1):OFFSET(Y$58,-(Y$4+1),1))/SUM(OFFSET(Y$58,-(Y$4+$A125),0):OFFSET(Y$58,-(Y$4+1),0)),SUM(Z$5:OFFSET(Y$58,-(Y$4+1),1))/SUM(Y$5:OFFSET(Y$58,-(Y$4+1),0)))</f>
        <v>1.0141085124951474</v>
      </c>
      <c r="Z125" s="56">
        <f ca="1">IF(Z$4&lt;$BD$4-$A125,SUM(OFFSET(Z$58,-(Z$4+$A125),1):OFFSET(Z$58,-(Z$4+1),1))/SUM(OFFSET(Z$58,-(Z$4+$A125),0):OFFSET(Z$58,-(Z$4+1),0)),SUM(AA$5:OFFSET(Z$58,-(Z$4+1),1))/SUM(Z$5:OFFSET(Z$58,-(Z$4+1),0)))</f>
        <v>1.0126893046931376</v>
      </c>
      <c r="AA125" s="56">
        <f ca="1">IF(AA$4&lt;$BD$4-$A125,SUM(OFFSET(AA$58,-(AA$4+$A125),1):OFFSET(AA$58,-(AA$4+1),1))/SUM(OFFSET(AA$58,-(AA$4+$A125),0):OFFSET(AA$58,-(AA$4+1),0)),SUM(AB$5:OFFSET(AA$58,-(AA$4+1),1))/SUM(AA$5:OFFSET(AA$58,-(AA$4+1),0)))</f>
        <v>1.010726104498082</v>
      </c>
      <c r="AB125" s="56">
        <f ca="1">IF(AB$4&lt;$BD$4-$A125,SUM(OFFSET(AB$58,-(AB$4+$A125),1):OFFSET(AB$58,-(AB$4+1),1))/SUM(OFFSET(AB$58,-(AB$4+$A125),0):OFFSET(AB$58,-(AB$4+1),0)),SUM(AC$5:OFFSET(AB$58,-(AB$4+1),1))/SUM(AB$5:OFFSET(AB$58,-(AB$4+1),0)))</f>
        <v>1.0095906952726226</v>
      </c>
      <c r="AC125" s="56">
        <f ca="1">IF(AC$4&lt;$BD$4-$A125,SUM(OFFSET(AC$58,-(AC$4+$A125),1):OFFSET(AC$58,-(AC$4+1),1))/SUM(OFFSET(AC$58,-(AC$4+$A125),0):OFFSET(AC$58,-(AC$4+1),0)),SUM(AD$5:OFFSET(AC$58,-(AC$4+1),1))/SUM(AC$5:OFFSET(AC$58,-(AC$4+1),0)))</f>
        <v>1.0090016544190896</v>
      </c>
      <c r="AD125" s="56">
        <f ca="1">IF(AD$4&lt;$BD$4-$A125,SUM(OFFSET(AD$58,-(AD$4+$A125),1):OFFSET(AD$58,-(AD$4+1),1))/SUM(OFFSET(AD$58,-(AD$4+$A125),0):OFFSET(AD$58,-(AD$4+1),0)),SUM(AE$5:OFFSET(AD$58,-(AD$4+1),1))/SUM(AD$5:OFFSET(AD$58,-(AD$4+1),0)))</f>
        <v>1.0080802584336201</v>
      </c>
      <c r="AE125" s="56">
        <f ca="1">IF(AE$4&lt;$BD$4-$A125,SUM(OFFSET(AE$58,-(AE$4+$A125),1):OFFSET(AE$58,-(AE$4+1),1))/SUM(OFFSET(AE$58,-(AE$4+$A125),0):OFFSET(AE$58,-(AE$4+1),0)),SUM(AF$5:OFFSET(AE$58,-(AE$4+1),1))/SUM(AE$5:OFFSET(AE$58,-(AE$4+1),0)))</f>
        <v>1.0075612511550136</v>
      </c>
      <c r="AF125" s="56">
        <f ca="1">IF(AF$4&lt;$BD$4-$A125,SUM(OFFSET(AF$58,-(AF$4+$A125),1):OFFSET(AF$58,-(AF$4+1),1))/SUM(OFFSET(AF$58,-(AF$4+$A125),0):OFFSET(AF$58,-(AF$4+1),0)),SUM(AG$5:OFFSET(AF$58,-(AF$4+1),1))/SUM(AF$5:OFFSET(AF$58,-(AF$4+1),0)))</f>
        <v>1.0070735580962544</v>
      </c>
      <c r="AG125" s="56">
        <f ca="1">IF(AG$4&lt;$BD$4-$A125,SUM(OFFSET(AG$58,-(AG$4+$A125),1):OFFSET(AG$58,-(AG$4+1),1))/SUM(OFFSET(AG$58,-(AG$4+$A125),0):OFFSET(AG$58,-(AG$4+1),0)),SUM(AH$5:OFFSET(AG$58,-(AG$4+1),1))/SUM(AG$5:OFFSET(AG$58,-(AG$4+1),0)))</f>
        <v>1.0067325674872618</v>
      </c>
      <c r="AH125" s="56">
        <f ca="1">IF(AH$4&lt;$BD$4-$A125,SUM(OFFSET(AH$58,-(AH$4+$A125),1):OFFSET(AH$58,-(AH$4+1),1))/SUM(OFFSET(AH$58,-(AH$4+$A125),0):OFFSET(AH$58,-(AH$4+1),0)),SUM(AI$5:OFFSET(AH$58,-(AH$4+1),1))/SUM(AH$5:OFFSET(AH$58,-(AH$4+1),0)))</f>
        <v>1.0066107234324064</v>
      </c>
      <c r="AI125" s="56">
        <f ca="1">IF(AI$4&lt;$BD$4-$A125,SUM(OFFSET(AI$58,-(AI$4+$A125),1):OFFSET(AI$58,-(AI$4+1),1))/SUM(OFFSET(AI$58,-(AI$4+$A125),0):OFFSET(AI$58,-(AI$4+1),0)),SUM(AJ$5:OFFSET(AI$58,-(AI$4+1),1))/SUM(AI$5:OFFSET(AI$58,-(AI$4+1),0)))</f>
        <v>1.0062707150901771</v>
      </c>
      <c r="AJ125" s="56">
        <f ca="1">IF(AJ$4&lt;$BD$4-$A125,SUM(OFFSET(AJ$58,-(AJ$4+$A125),1):OFFSET(AJ$58,-(AJ$4+1),1))/SUM(OFFSET(AJ$58,-(AJ$4+$A125),0):OFFSET(AJ$58,-(AJ$4+1),0)),SUM(AK$5:OFFSET(AJ$58,-(AJ$4+1),1))/SUM(AJ$5:OFFSET(AJ$58,-(AJ$4+1),0)))</f>
        <v>1.0065157842746408</v>
      </c>
      <c r="AK125" s="56">
        <f ca="1">IF(AK$4&lt;$BD$4-$A125,SUM(OFFSET(AK$58,-(AK$4+$A125),1):OFFSET(AK$58,-(AK$4+1),1))/SUM(OFFSET(AK$58,-(AK$4+$A125),0):OFFSET(AK$58,-(AK$4+1),0)),SUM(AL$5:OFFSET(AK$58,-(AK$4+1),1))/SUM(AK$5:OFFSET(AK$58,-(AK$4+1),0)))</f>
        <v>1.0065270602729417</v>
      </c>
      <c r="AL125" s="56">
        <f ca="1">IF(AL$4&lt;$BD$4-$A125,SUM(OFFSET(AL$58,-(AL$4+$A125),1):OFFSET(AL$58,-(AL$4+1),1))/SUM(OFFSET(AL$58,-(AL$4+$A125),0):OFFSET(AL$58,-(AL$4+1),0)),SUM(AM$5:OFFSET(AL$58,-(AL$4+1),1))/SUM(AL$5:OFFSET(AL$58,-(AL$4+1),0)))</f>
        <v>1.0044539654479978</v>
      </c>
      <c r="AM125" s="56">
        <f ca="1">IF(AM$4&lt;$BD$4-$A125,SUM(OFFSET(AM$58,-(AM$4+$A125),1):OFFSET(AM$58,-(AM$4+1),1))/SUM(OFFSET(AM$58,-(AM$4+$A125),0):OFFSET(AM$58,-(AM$4+1),0)),SUM(AN$5:OFFSET(AM$58,-(AM$4+1),1))/SUM(AM$5:OFFSET(AM$58,-(AM$4+1),0)))</f>
        <v>1.0041019164877938</v>
      </c>
      <c r="AN125" s="56">
        <f ca="1">IF(AN$4&lt;$BD$4-$A125,SUM(OFFSET(AN$58,-(AN$4+$A125),1):OFFSET(AN$58,-(AN$4+1),1))/SUM(OFFSET(AN$58,-(AN$4+$A125),0):OFFSET(AN$58,-(AN$4+1),0)),SUM(AO$5:OFFSET(AN$58,-(AN$4+1),1))/SUM(AN$5:OFFSET(AN$58,-(AN$4+1),0)))</f>
        <v>1.0039291362990821</v>
      </c>
      <c r="AO125" s="56">
        <f ca="1">IF(AO$4&lt;$BD$4-$A125,SUM(OFFSET(AO$58,-(AO$4+$A125),1):OFFSET(AO$58,-(AO$4+1),1))/SUM(OFFSET(AO$58,-(AO$4+$A125),0):OFFSET(AO$58,-(AO$4+1),0)),SUM(AP$5:OFFSET(AO$58,-(AO$4+1),1))/SUM(AO$5:OFFSET(AO$58,-(AO$4+1),0)))</f>
        <v>1.0021448131468706</v>
      </c>
      <c r="AP125" s="56">
        <f ca="1">IF(AP$4&lt;$BD$4-$A125,SUM(OFFSET(AP$58,-(AP$4+$A125),1):OFFSET(AP$58,-(AP$4+1),1))/SUM(OFFSET(AP$58,-(AP$4+$A125),0):OFFSET(AP$58,-(AP$4+1),0)),SUM(AQ$5:OFFSET(AP$58,-(AP$4+1),1))/SUM(AP$5:OFFSET(AP$58,-(AP$4+1),0)))</f>
        <v>1.0019654807164589</v>
      </c>
      <c r="AQ125" s="56">
        <f ca="1">IF(AQ$4&lt;$BD$4-$A125,SUM(OFFSET(AQ$58,-(AQ$4+$A125),1):OFFSET(AQ$58,-(AQ$4+1),1))/SUM(OFFSET(AQ$58,-(AQ$4+$A125),0):OFFSET(AQ$58,-(AQ$4+1),0)),SUM(AR$5:OFFSET(AQ$58,-(AQ$4+1),1))/SUM(AQ$5:OFFSET(AQ$58,-(AQ$4+1),0)))</f>
        <v>1.0016060030343206</v>
      </c>
      <c r="AR125" s="56">
        <f ca="1">IF(AR$4&lt;$BD$4-$A125,SUM(OFFSET(AR$58,-(AR$4+$A125),1):OFFSET(AR$58,-(AR$4+1),1))/SUM(OFFSET(AR$58,-(AR$4+$A125),0):OFFSET(AR$58,-(AR$4+1),0)),SUM(AS$5:OFFSET(AR$58,-(AR$4+1),1))/SUM(AR$5:OFFSET(AR$58,-(AR$4+1),0)))</f>
        <v>1.0014966099517004</v>
      </c>
      <c r="AS125" s="56">
        <f ca="1">IF(AS$4&lt;$BD$4-$A125,SUM(OFFSET(AS$58,-(AS$4+$A125),1):OFFSET(AS$58,-(AS$4+1),1))/SUM(OFFSET(AS$58,-(AS$4+$A125),0):OFFSET(AS$58,-(AS$4+1),0)),SUM(AT$5:OFFSET(AS$58,-(AS$4+1),1))/SUM(AS$5:OFFSET(AS$58,-(AS$4+1),0)))</f>
        <v>1.0013643021552625</v>
      </c>
      <c r="AT125" s="56">
        <f ca="1">IF(AT$4&lt;$BD$4-$A125,SUM(OFFSET(AT$58,-(AT$4+$A125),1):OFFSET(AT$58,-(AT$4+1),1))/SUM(OFFSET(AT$58,-(AT$4+$A125),0):OFFSET(AT$58,-(AT$4+1),0)),SUM(AU$5:OFFSET(AT$58,-(AT$4+1),1))/SUM(AT$5:OFFSET(AT$58,-(AT$4+1),0)))</f>
        <v>1.0012963515630828</v>
      </c>
      <c r="AU125" s="56">
        <f ca="1">IF(AU$4&lt;$BD$4-$A125,SUM(OFFSET(AU$58,-(AU$4+$A125),1):OFFSET(AU$58,-(AU$4+1),1))/SUM(OFFSET(AU$58,-(AU$4+$A125),0):OFFSET(AU$58,-(AU$4+1),0)),SUM(AV$5:OFFSET(AU$58,-(AU$4+1),1))/SUM(AU$5:OFFSET(AU$58,-(AU$4+1),0)))</f>
        <v>1.0012228133067171</v>
      </c>
      <c r="AV125" s="56">
        <f ca="1">IF(AV$4&lt;$BD$4-$A125,SUM(OFFSET(AV$58,-(AV$4+$A125),1):OFFSET(AV$58,-(AV$4+1),1))/SUM(OFFSET(AV$58,-(AV$4+$A125),0):OFFSET(AV$58,-(AV$4+1),0)),SUM(AW$5:OFFSET(AV$58,-(AV$4+1),1))/SUM(AV$5:OFFSET(AV$58,-(AV$4+1),0)))</f>
        <v>1.0011341116920947</v>
      </c>
      <c r="AW125" s="56">
        <f ca="1">IF(AW$4&lt;$BD$4-$A125,SUM(OFFSET(AW$58,-(AW$4+$A125),1):OFFSET(AW$58,-(AW$4+1),1))/SUM(OFFSET(AW$58,-(AW$4+$A125),0):OFFSET(AW$58,-(AW$4+1),0)),SUM(AX$5:OFFSET(AW$58,-(AW$4+1),1))/SUM(AW$5:OFFSET(AW$58,-(AW$4+1),0)))</f>
        <v>1.0011364405059866</v>
      </c>
      <c r="AX125" s="56">
        <f ca="1">IF(AX$4&lt;$BD$4-$A125,SUM(OFFSET(AX$58,-(AX$4+$A125),1):OFFSET(AX$58,-(AX$4+1),1))/SUM(OFFSET(AX$58,-(AX$4+$A125),0):OFFSET(AX$58,-(AX$4+1),0)),SUM(AY$5:OFFSET(AX$58,-(AX$4+1),1))/SUM(AX$5:OFFSET(AX$58,-(AX$4+1),0)))</f>
        <v>1.0009669219132578</v>
      </c>
      <c r="AY125" s="56">
        <f ca="1">IF(AY$4&lt;$BD$4-$A125,SUM(OFFSET(AY$58,-(AY$4+$A125),1):OFFSET(AY$58,-(AY$4+1),1))/SUM(OFFSET(AY$58,-(AY$4+$A125),0):OFFSET(AY$58,-(AY$4+1),0)),SUM(AZ$5:OFFSET(AY$58,-(AY$4+1),1))/SUM(AY$5:OFFSET(AY$58,-(AY$4+1),0)))</f>
        <v>1.0007899039256387</v>
      </c>
      <c r="AZ125" s="56">
        <f ca="1">IF(AZ$4&lt;$BD$4-$A125,SUM(OFFSET(AZ$58,-(AZ$4+$A125),1):OFFSET(AZ$58,-(AZ$4+1),1))/SUM(OFFSET(AZ$58,-(AZ$4+$A125),0):OFFSET(AZ$58,-(AZ$4+1),0)),SUM(BA$5:OFFSET(AZ$58,-(AZ$4+1),1))/SUM(AZ$5:OFFSET(AZ$58,-(AZ$4+1),0)))</f>
        <v>1.0007246048639102</v>
      </c>
      <c r="BA125" s="56">
        <f ca="1">IF(BA$4&lt;$BD$4-$A125,SUM(OFFSET(BA$58,-(BA$4+$A125),1):OFFSET(BA$58,-(BA$4+1),1))/SUM(OFFSET(BA$58,-(BA$4+$A125),0):OFFSET(BA$58,-(BA$4+1),0)),SUM(BB$5:OFFSET(BA$58,-(BA$4+1),1))/SUM(BA$5:OFFSET(BA$58,-(BA$4+1),0)))</f>
        <v>1.0006296851574212</v>
      </c>
      <c r="BB125" s="56">
        <f ca="1">IF(BB$4&lt;$BD$4-$A125,SUM(OFFSET(BB$58,-(BB$4+$A125),1):OFFSET(BB$58,-(BB$4+1),1))/SUM(OFFSET(BB$58,-(BB$4+$A125),0):OFFSET(BB$58,-(BB$4+1),0)),SUM(BC$5:OFFSET(BB$58,-(BB$4+1),1))/SUM(BB$5:OFFSET(BB$58,-(BB$4+1),0)))</f>
        <v>1.0006062180652984</v>
      </c>
      <c r="BC125" s="56">
        <f ca="1">IF(BC$4&lt;$BD$4-$A125,SUM(OFFSET(BC$58,-(BC$4+$A125),1):OFFSET(BC$58,-(BC$4+1),1))/SUM(OFFSET(BC$58,-(BC$4+$A125),0):OFFSET(BC$58,-(BC$4+1),0)),SUM(BD$5:OFFSET(BC$58,-(BC$4+1),1))/SUM(BC$5:OFFSET(BC$58,-(BC$4+1),0)))</f>
        <v>1.0004346692167261</v>
      </c>
      <c r="BD125" s="57"/>
    </row>
    <row r="126" spans="1:68" x14ac:dyDescent="0.25">
      <c r="B126" s="59"/>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c r="AI126" s="58"/>
      <c r="AJ126" s="58"/>
      <c r="AK126" s="58"/>
      <c r="AL126" s="58"/>
      <c r="AM126" s="58"/>
      <c r="AN126" s="58"/>
      <c r="AO126" s="58"/>
      <c r="AP126" s="58"/>
      <c r="AQ126" s="58"/>
      <c r="AR126" s="58"/>
      <c r="AS126" s="58"/>
      <c r="AT126" s="58"/>
      <c r="AU126" s="58"/>
      <c r="AV126" s="58"/>
      <c r="AW126" s="58"/>
      <c r="AX126" s="58"/>
      <c r="AY126" s="58"/>
      <c r="AZ126" s="58"/>
      <c r="BA126" s="58"/>
      <c r="BB126" s="58"/>
      <c r="BC126" s="58"/>
      <c r="BD126" s="57"/>
    </row>
    <row r="127" spans="1:68" x14ac:dyDescent="0.25">
      <c r="B127" s="100" t="s">
        <v>6</v>
      </c>
      <c r="C127" s="101">
        <f ca="1">AVERAGE(C119:C125)</f>
        <v>2.129459943523496</v>
      </c>
      <c r="D127" s="101">
        <f t="shared" ref="D127:BC127" ca="1" si="112">AVERAGE(D119:D125)</f>
        <v>1.3883418390875875</v>
      </c>
      <c r="E127" s="101">
        <f t="shared" ca="1" si="112"/>
        <v>1.231902556618216</v>
      </c>
      <c r="F127" s="101">
        <f t="shared" ca="1" si="112"/>
        <v>1.1637032207678448</v>
      </c>
      <c r="G127" s="101">
        <f t="shared" ca="1" si="112"/>
        <v>1.1240978912906752</v>
      </c>
      <c r="H127" s="101">
        <f t="shared" ca="1" si="112"/>
        <v>1.0988507561823204</v>
      </c>
      <c r="I127" s="101">
        <f t="shared" ca="1" si="112"/>
        <v>1.081094528424269</v>
      </c>
      <c r="J127" s="101">
        <f t="shared" ca="1" si="112"/>
        <v>1.068830665466862</v>
      </c>
      <c r="K127" s="101">
        <f t="shared" ca="1" si="112"/>
        <v>1.0596240197286075</v>
      </c>
      <c r="L127" s="101">
        <f t="shared" ca="1" si="112"/>
        <v>1.0528318791164211</v>
      </c>
      <c r="M127" s="101">
        <f t="shared" ca="1" si="112"/>
        <v>1.049579818845406</v>
      </c>
      <c r="N127" s="101">
        <f t="shared" ca="1" si="112"/>
        <v>1.0444614153142109</v>
      </c>
      <c r="O127" s="101">
        <f t="shared" ca="1" si="112"/>
        <v>1.03408823627734</v>
      </c>
      <c r="P127" s="101">
        <f t="shared" ca="1" si="112"/>
        <v>1.0290590508875208</v>
      </c>
      <c r="Q127" s="101">
        <f t="shared" ca="1" si="112"/>
        <v>1.0256609423259815</v>
      </c>
      <c r="R127" s="101">
        <f t="shared" ca="1" si="112"/>
        <v>1.0227942368775638</v>
      </c>
      <c r="S127" s="101">
        <f t="shared" ca="1" si="112"/>
        <v>1.0202973802476882</v>
      </c>
      <c r="T127" s="101">
        <f t="shared" ca="1" si="112"/>
        <v>1.0182914206779097</v>
      </c>
      <c r="U127" s="101">
        <f t="shared" ca="1" si="112"/>
        <v>1.0165836439315339</v>
      </c>
      <c r="V127" s="101">
        <f t="shared" ca="1" si="112"/>
        <v>1.0152526662202404</v>
      </c>
      <c r="W127" s="101">
        <f t="shared" ca="1" si="112"/>
        <v>1.0139905004189167</v>
      </c>
      <c r="X127" s="101">
        <f t="shared" ca="1" si="112"/>
        <v>1.0131717012793635</v>
      </c>
      <c r="Y127" s="101">
        <f t="shared" ca="1" si="112"/>
        <v>1.0126507462298202</v>
      </c>
      <c r="Z127" s="101">
        <f t="shared" ca="1" si="112"/>
        <v>1.0114190235485332</v>
      </c>
      <c r="AA127" s="101">
        <f t="shared" ca="1" si="112"/>
        <v>1.0094791372391838</v>
      </c>
      <c r="AB127" s="101">
        <f t="shared" ca="1" si="112"/>
        <v>1.0083679488352206</v>
      </c>
      <c r="AC127" s="101">
        <f t="shared" ca="1" si="112"/>
        <v>1.0077665768435951</v>
      </c>
      <c r="AD127" s="101">
        <f t="shared" ca="1" si="112"/>
        <v>1.0070785997447649</v>
      </c>
      <c r="AE127" s="101">
        <f t="shared" ca="1" si="112"/>
        <v>1.0065692087507019</v>
      </c>
      <c r="AF127" s="101">
        <f t="shared" ca="1" si="112"/>
        <v>1.006065931818735</v>
      </c>
      <c r="AG127" s="101">
        <f t="shared" ca="1" si="112"/>
        <v>1.0056880463571518</v>
      </c>
      <c r="AH127" s="101">
        <f t="shared" ca="1" si="112"/>
        <v>1.0053897132092031</v>
      </c>
      <c r="AI127" s="101">
        <f t="shared" ca="1" si="112"/>
        <v>1.0050698758304366</v>
      </c>
      <c r="AJ127" s="101">
        <f t="shared" ca="1" si="112"/>
        <v>1.004991046920614</v>
      </c>
      <c r="AK127" s="101">
        <f t="shared" ca="1" si="112"/>
        <v>1.0048777173877428</v>
      </c>
      <c r="AL127" s="101">
        <f t="shared" ca="1" si="112"/>
        <v>1.0040047792541624</v>
      </c>
      <c r="AM127" s="101">
        <f t="shared" ca="1" si="112"/>
        <v>1.0035551695982705</v>
      </c>
      <c r="AN127" s="101">
        <f t="shared" ca="1" si="112"/>
        <v>1.0033654504779623</v>
      </c>
      <c r="AO127" s="101">
        <f t="shared" ca="1" si="112"/>
        <v>1.0020825647910672</v>
      </c>
      <c r="AP127" s="101">
        <f t="shared" ca="1" si="112"/>
        <v>1.0018991279165104</v>
      </c>
      <c r="AQ127" s="101">
        <f t="shared" ca="1" si="112"/>
        <v>1.0016224549869179</v>
      </c>
      <c r="AR127" s="101">
        <f t="shared" ca="1" si="112"/>
        <v>1.0015032698766773</v>
      </c>
      <c r="AS127" s="101">
        <f t="shared" ca="1" si="112"/>
        <v>1.0013689173961002</v>
      </c>
      <c r="AT127" s="101">
        <f t="shared" ca="1" si="112"/>
        <v>1.0012977984897928</v>
      </c>
      <c r="AU127" s="101">
        <f t="shared" ca="1" si="112"/>
        <v>1.0012234129003417</v>
      </c>
      <c r="AV127" s="101">
        <f t="shared" ca="1" si="112"/>
        <v>1.0011306179307675</v>
      </c>
      <c r="AW127" s="101">
        <f t="shared" ca="1" si="112"/>
        <v>1.001130531838621</v>
      </c>
      <c r="AX127" s="101">
        <f t="shared" ca="1" si="112"/>
        <v>1.0009637848056208</v>
      </c>
      <c r="AY127" s="101">
        <f t="shared" ca="1" si="112"/>
        <v>1.0007877878310985</v>
      </c>
      <c r="AZ127" s="101">
        <f t="shared" ca="1" si="112"/>
        <v>1.0007248241802997</v>
      </c>
      <c r="BA127" s="101">
        <f t="shared" ca="1" si="112"/>
        <v>1.0006306412714443</v>
      </c>
      <c r="BB127" s="101">
        <f t="shared" ca="1" si="112"/>
        <v>1.0006062239783187</v>
      </c>
      <c r="BC127" s="101">
        <f t="shared" ca="1" si="112"/>
        <v>1.0004346692167261</v>
      </c>
      <c r="BD127" s="102"/>
    </row>
    <row r="128" spans="1:68" ht="15.75" thickBot="1" x14ac:dyDescent="0.3">
      <c r="B128" s="60" t="s">
        <v>30</v>
      </c>
      <c r="C128" s="61">
        <f t="shared" ref="C128:BB128" ca="1" si="113">D128*C127</f>
        <v>10.292059555456571</v>
      </c>
      <c r="D128" s="61">
        <f t="shared" ca="1" si="113"/>
        <v>4.8331782838924351</v>
      </c>
      <c r="E128" s="61">
        <f t="shared" ca="1" si="113"/>
        <v>3.481259548490435</v>
      </c>
      <c r="F128" s="61">
        <f t="shared" ca="1" si="113"/>
        <v>2.8259211978966015</v>
      </c>
      <c r="G128" s="61">
        <f t="shared" ca="1" si="113"/>
        <v>2.4283865056521692</v>
      </c>
      <c r="H128" s="61">
        <f t="shared" ca="1" si="113"/>
        <v>2.1602980705389689</v>
      </c>
      <c r="I128" s="61">
        <f t="shared" ca="1" si="113"/>
        <v>1.9659613085623922</v>
      </c>
      <c r="J128" s="61">
        <f t="shared" ca="1" si="113"/>
        <v>1.8184915905807475</v>
      </c>
      <c r="K128" s="61">
        <f t="shared" ca="1" si="113"/>
        <v>1.701384184918044</v>
      </c>
      <c r="L128" s="61">
        <f t="shared" ca="1" si="113"/>
        <v>1.6056489407948726</v>
      </c>
      <c r="M128" s="61">
        <f t="shared" ca="1" si="113"/>
        <v>1.525076294367528</v>
      </c>
      <c r="N128" s="61">
        <f t="shared" ca="1" si="113"/>
        <v>1.4530350784042263</v>
      </c>
      <c r="O128" s="61">
        <f t="shared" ca="1" si="113"/>
        <v>1.3911811935791827</v>
      </c>
      <c r="P128" s="61">
        <f t="shared" ca="1" si="113"/>
        <v>1.3453215545583976</v>
      </c>
      <c r="Q128" s="61">
        <f t="shared" ca="1" si="113"/>
        <v>1.3073317351400908</v>
      </c>
      <c r="R128" s="61">
        <f t="shared" ca="1" si="113"/>
        <v>1.2746236901400767</v>
      </c>
      <c r="S128" s="61">
        <f t="shared" ca="1" si="113"/>
        <v>1.2462171218634455</v>
      </c>
      <c r="T128" s="61">
        <f t="shared" ca="1" si="113"/>
        <v>1.2214253863524698</v>
      </c>
      <c r="U128" s="61">
        <f t="shared" ca="1" si="113"/>
        <v>1.1994850997952307</v>
      </c>
      <c r="V128" s="61">
        <f t="shared" ca="1" si="113"/>
        <v>1.179917763732991</v>
      </c>
      <c r="W128" s="61">
        <f t="shared" ca="1" si="113"/>
        <v>1.1621912485350021</v>
      </c>
      <c r="X128" s="61">
        <f t="shared" ca="1" si="113"/>
        <v>1.1461559531917294</v>
      </c>
      <c r="Y128" s="61">
        <f t="shared" ca="1" si="113"/>
        <v>1.1312553950573654</v>
      </c>
      <c r="Z128" s="61">
        <f t="shared" ca="1" si="113"/>
        <v>1.1171229560330842</v>
      </c>
      <c r="AA128" s="61">
        <f t="shared" ca="1" si="113"/>
        <v>1.1045105243459747</v>
      </c>
      <c r="AB128" s="61">
        <f t="shared" ca="1" si="113"/>
        <v>1.094139030318835</v>
      </c>
      <c r="AC128" s="61">
        <f t="shared" ca="1" si="113"/>
        <v>1.0850593095334791</v>
      </c>
      <c r="AD128" s="61">
        <f t="shared" ca="1" si="113"/>
        <v>1.0766970590868086</v>
      </c>
      <c r="AE128" s="61">
        <f t="shared" ca="1" si="113"/>
        <v>1.0691291219570029</v>
      </c>
      <c r="AF128" s="61">
        <f t="shared" ca="1" si="113"/>
        <v>1.0621516261996002</v>
      </c>
      <c r="AG128" s="61">
        <f t="shared" ca="1" si="113"/>
        <v>1.0557475336427258</v>
      </c>
      <c r="AH128" s="61">
        <f t="shared" ca="1" si="113"/>
        <v>1.0497763570591314</v>
      </c>
      <c r="AI128" s="61">
        <f t="shared" ca="1" si="113"/>
        <v>1.0441486950450747</v>
      </c>
      <c r="AJ128" s="61">
        <f t="shared" ca="1" si="113"/>
        <v>1.0388816938547176</v>
      </c>
      <c r="AK128" s="61">
        <f t="shared" ca="1" si="113"/>
        <v>1.0337223371670301</v>
      </c>
      <c r="AL128" s="61">
        <f t="shared" ca="1" si="113"/>
        <v>1.0287046068194956</v>
      </c>
      <c r="AM128" s="61">
        <f t="shared" ca="1" si="113"/>
        <v>1.0246013047703635</v>
      </c>
      <c r="AN128" s="61">
        <f t="shared" ca="1" si="113"/>
        <v>1.0209715776567798</v>
      </c>
      <c r="AO128" s="61">
        <f t="shared" ca="1" si="113"/>
        <v>1.0175470733723497</v>
      </c>
      <c r="AP128" s="61">
        <f t="shared" ca="1" si="113"/>
        <v>1.0154323696715619</v>
      </c>
      <c r="AQ128" s="61">
        <f t="shared" ca="1" si="113"/>
        <v>1.0135075891154777</v>
      </c>
      <c r="AR128" s="61">
        <f t="shared" ca="1" si="113"/>
        <v>1.0118658822686988</v>
      </c>
      <c r="AS128" s="61">
        <f t="shared" ca="1" si="113"/>
        <v>1.0103470579714608</v>
      </c>
      <c r="AT128" s="61">
        <f t="shared" ca="1" si="113"/>
        <v>1.0089658670439929</v>
      </c>
      <c r="AU128" s="61">
        <f t="shared" ca="1" si="113"/>
        <v>1.0076581298448528</v>
      </c>
      <c r="AV128" s="61">
        <f t="shared" ca="1" si="113"/>
        <v>1.0064268542481154</v>
      </c>
      <c r="AW128" s="61">
        <f t="shared" ca="1" si="113"/>
        <v>1.0052902550601186</v>
      </c>
      <c r="AX128" s="61">
        <f t="shared" ca="1" si="113"/>
        <v>1.0041550258325036</v>
      </c>
      <c r="AY128" s="61">
        <f t="shared" ca="1" si="113"/>
        <v>1.0031881683186996</v>
      </c>
      <c r="AZ128" s="61">
        <f t="shared" ca="1" si="113"/>
        <v>1.0023984909855896</v>
      </c>
      <c r="BA128" s="61">
        <f t="shared" ca="1" si="113"/>
        <v>1.0016724545697773</v>
      </c>
      <c r="BB128" s="61">
        <f t="shared" ca="1" si="113"/>
        <v>1.0010411567019466</v>
      </c>
      <c r="BC128" s="61">
        <f ca="1">BD128*BC127</f>
        <v>1.0004346692167261</v>
      </c>
      <c r="BD128" s="103">
        <v>1</v>
      </c>
    </row>
    <row r="129" spans="2:2" x14ac:dyDescent="0.25">
      <c r="B129" s="12"/>
    </row>
    <row r="130" spans="2:2" x14ac:dyDescent="0.25">
      <c r="B130" s="12"/>
    </row>
    <row r="131" spans="2:2" x14ac:dyDescent="0.25">
      <c r="B131" s="12"/>
    </row>
    <row r="132" spans="2:2" x14ac:dyDescent="0.25">
      <c r="B132" s="12"/>
    </row>
    <row r="133" spans="2:2" x14ac:dyDescent="0.25">
      <c r="B133" s="12"/>
    </row>
    <row r="134" spans="2:2" x14ac:dyDescent="0.25">
      <c r="B134" s="12"/>
    </row>
    <row r="135" spans="2:2" x14ac:dyDescent="0.25">
      <c r="B135" s="12"/>
    </row>
    <row r="136" spans="2:2" x14ac:dyDescent="0.25">
      <c r="B136" s="12"/>
    </row>
    <row r="137" spans="2:2" x14ac:dyDescent="0.25">
      <c r="B137" s="12"/>
    </row>
    <row r="138" spans="2:2" x14ac:dyDescent="0.25">
      <c r="B138" s="12"/>
    </row>
    <row r="139" spans="2:2" x14ac:dyDescent="0.25">
      <c r="B139" s="12"/>
    </row>
    <row r="140" spans="2:2" x14ac:dyDescent="0.25">
      <c r="B140" s="12"/>
    </row>
    <row r="141" spans="2:2" x14ac:dyDescent="0.25">
      <c r="B141" s="12"/>
    </row>
    <row r="142" spans="2:2" x14ac:dyDescent="0.25">
      <c r="B142" s="12"/>
    </row>
    <row r="143" spans="2:2" x14ac:dyDescent="0.25">
      <c r="B143" s="12"/>
    </row>
    <row r="144" spans="2:2" x14ac:dyDescent="0.25">
      <c r="B144" s="12"/>
    </row>
    <row r="145" spans="2:2" x14ac:dyDescent="0.25">
      <c r="B145" s="12"/>
    </row>
    <row r="146" spans="2:2" x14ac:dyDescent="0.25">
      <c r="B146" s="12"/>
    </row>
    <row r="147" spans="2:2" x14ac:dyDescent="0.25">
      <c r="B147" s="12"/>
    </row>
    <row r="148" spans="2:2" x14ac:dyDescent="0.25">
      <c r="B148" s="12"/>
    </row>
    <row r="149" spans="2:2" x14ac:dyDescent="0.25">
      <c r="B149" s="12"/>
    </row>
    <row r="150" spans="2:2" x14ac:dyDescent="0.25">
      <c r="B150" s="12"/>
    </row>
    <row r="151" spans="2:2" x14ac:dyDescent="0.25">
      <c r="B151" s="12"/>
    </row>
    <row r="152" spans="2:2" x14ac:dyDescent="0.25">
      <c r="B152" s="12"/>
    </row>
    <row r="153" spans="2:2" x14ac:dyDescent="0.25">
      <c r="B153" s="12"/>
    </row>
    <row r="154" spans="2:2" x14ac:dyDescent="0.25">
      <c r="B154" s="12"/>
    </row>
    <row r="155" spans="2:2" x14ac:dyDescent="0.25">
      <c r="B155" s="12"/>
    </row>
    <row r="156" spans="2:2" x14ac:dyDescent="0.25">
      <c r="B156" s="12"/>
    </row>
    <row r="157" spans="2:2" x14ac:dyDescent="0.25">
      <c r="B157" s="12"/>
    </row>
    <row r="158" spans="2:2" x14ac:dyDescent="0.25">
      <c r="B158" s="12"/>
    </row>
    <row r="159" spans="2:2" x14ac:dyDescent="0.25">
      <c r="B159" s="12"/>
    </row>
    <row r="160" spans="2:2" x14ac:dyDescent="0.25">
      <c r="B160" s="12"/>
    </row>
    <row r="161" spans="2:2" x14ac:dyDescent="0.25">
      <c r="B161" s="12"/>
    </row>
    <row r="162" spans="2:2" x14ac:dyDescent="0.25">
      <c r="B162" s="12"/>
    </row>
    <row r="163" spans="2:2" x14ac:dyDescent="0.25">
      <c r="B163" s="12"/>
    </row>
    <row r="164" spans="2:2" x14ac:dyDescent="0.25">
      <c r="B164" s="12"/>
    </row>
    <row r="165" spans="2:2" x14ac:dyDescent="0.25">
      <c r="B165" s="12"/>
    </row>
    <row r="166" spans="2:2" x14ac:dyDescent="0.25">
      <c r="B166" s="12"/>
    </row>
    <row r="167" spans="2:2" x14ac:dyDescent="0.25">
      <c r="B167" s="12"/>
    </row>
    <row r="168" spans="2:2" x14ac:dyDescent="0.25">
      <c r="B168" s="12"/>
    </row>
    <row r="169" spans="2:2" x14ac:dyDescent="0.25">
      <c r="B169" s="12"/>
    </row>
    <row r="170" spans="2:2" x14ac:dyDescent="0.25">
      <c r="B170" s="12"/>
    </row>
    <row r="171" spans="2:2" x14ac:dyDescent="0.25">
      <c r="B171" s="12"/>
    </row>
    <row r="172" spans="2:2" x14ac:dyDescent="0.25">
      <c r="B172" s="12"/>
    </row>
    <row r="173" spans="2:2" x14ac:dyDescent="0.25">
      <c r="B173" s="12"/>
    </row>
    <row r="174" spans="2:2" x14ac:dyDescent="0.25">
      <c r="B174" s="12"/>
    </row>
    <row r="175" spans="2:2" x14ac:dyDescent="0.25">
      <c r="B175" s="12"/>
    </row>
    <row r="176" spans="2:2" x14ac:dyDescent="0.25">
      <c r="B176" s="12"/>
    </row>
    <row r="177" spans="2:2" x14ac:dyDescent="0.25">
      <c r="B177" s="12"/>
    </row>
    <row r="178" spans="2:2" x14ac:dyDescent="0.25">
      <c r="B178" s="12"/>
    </row>
    <row r="179" spans="2:2" x14ac:dyDescent="0.25">
      <c r="B179" s="12"/>
    </row>
    <row r="180" spans="2:2" x14ac:dyDescent="0.25">
      <c r="B180" s="12"/>
    </row>
    <row r="181" spans="2:2" x14ac:dyDescent="0.25">
      <c r="B181" s="12"/>
    </row>
    <row r="182" spans="2:2" x14ac:dyDescent="0.25">
      <c r="B182" s="12"/>
    </row>
    <row r="183" spans="2:2" x14ac:dyDescent="0.25">
      <c r="B183" s="12"/>
    </row>
    <row r="184" spans="2:2" x14ac:dyDescent="0.25">
      <c r="B184" s="12"/>
    </row>
    <row r="185" spans="2:2" x14ac:dyDescent="0.25">
      <c r="B185" s="12"/>
    </row>
    <row r="186" spans="2:2" x14ac:dyDescent="0.25">
      <c r="B186" s="12"/>
    </row>
    <row r="187" spans="2:2" x14ac:dyDescent="0.25">
      <c r="B187" s="12"/>
    </row>
    <row r="188" spans="2:2" x14ac:dyDescent="0.25">
      <c r="B188" s="12"/>
    </row>
    <row r="189" spans="2:2" x14ac:dyDescent="0.25">
      <c r="B189" s="12"/>
    </row>
    <row r="190" spans="2:2" x14ac:dyDescent="0.25">
      <c r="B190" s="12"/>
    </row>
    <row r="191" spans="2:2" x14ac:dyDescent="0.25">
      <c r="B191" s="12"/>
    </row>
    <row r="192" spans="2:2" x14ac:dyDescent="0.25">
      <c r="B192" s="12"/>
    </row>
    <row r="193" spans="2:2" x14ac:dyDescent="0.25">
      <c r="B193" s="12"/>
    </row>
    <row r="194" spans="2:2" x14ac:dyDescent="0.25">
      <c r="B194" s="12"/>
    </row>
    <row r="195" spans="2:2" x14ac:dyDescent="0.25">
      <c r="B195" s="12"/>
    </row>
    <row r="196" spans="2:2" x14ac:dyDescent="0.25">
      <c r="B196" s="12"/>
    </row>
    <row r="197" spans="2:2" x14ac:dyDescent="0.25">
      <c r="B197" s="12"/>
    </row>
    <row r="198" spans="2:2" x14ac:dyDescent="0.25">
      <c r="B198" s="12"/>
    </row>
    <row r="199" spans="2:2" x14ac:dyDescent="0.25">
      <c r="B199" s="12"/>
    </row>
    <row r="200" spans="2:2" x14ac:dyDescent="0.25">
      <c r="B200" s="12"/>
    </row>
    <row r="201" spans="2:2" x14ac:dyDescent="0.25">
      <c r="B201" s="12"/>
    </row>
    <row r="202" spans="2:2" x14ac:dyDescent="0.25">
      <c r="B202" s="12"/>
    </row>
    <row r="203" spans="2:2" x14ac:dyDescent="0.25">
      <c r="B203" s="12"/>
    </row>
    <row r="204" spans="2:2" x14ac:dyDescent="0.25">
      <c r="B204" s="12"/>
    </row>
    <row r="205" spans="2:2" x14ac:dyDescent="0.25">
      <c r="B205" s="12"/>
    </row>
    <row r="206" spans="2:2" x14ac:dyDescent="0.25">
      <c r="B206" s="12"/>
    </row>
    <row r="207" spans="2:2" x14ac:dyDescent="0.25">
      <c r="B207" s="12"/>
    </row>
    <row r="208" spans="2:2" x14ac:dyDescent="0.25">
      <c r="B208" s="12"/>
    </row>
    <row r="209" spans="2:2" x14ac:dyDescent="0.25">
      <c r="B209" s="12"/>
    </row>
    <row r="210" spans="2:2" x14ac:dyDescent="0.25">
      <c r="B210" s="12"/>
    </row>
    <row r="211" spans="2:2" x14ac:dyDescent="0.25">
      <c r="B211" s="12"/>
    </row>
    <row r="212" spans="2:2" x14ac:dyDescent="0.25">
      <c r="B212" s="12"/>
    </row>
    <row r="213" spans="2:2" x14ac:dyDescent="0.25">
      <c r="B213" s="12"/>
    </row>
    <row r="214" spans="2:2" x14ac:dyDescent="0.25">
      <c r="B214" s="12"/>
    </row>
    <row r="215" spans="2:2" x14ac:dyDescent="0.25">
      <c r="B215" s="12"/>
    </row>
    <row r="216" spans="2:2" x14ac:dyDescent="0.25">
      <c r="B216" s="12"/>
    </row>
    <row r="217" spans="2:2" x14ac:dyDescent="0.25">
      <c r="B217" s="12"/>
    </row>
    <row r="218" spans="2:2" x14ac:dyDescent="0.25">
      <c r="B218" s="12"/>
    </row>
    <row r="219" spans="2:2" x14ac:dyDescent="0.25">
      <c r="B219" s="12"/>
    </row>
    <row r="220" spans="2:2" x14ac:dyDescent="0.25">
      <c r="B220" s="12"/>
    </row>
    <row r="221" spans="2:2" x14ac:dyDescent="0.25">
      <c r="B221" s="12"/>
    </row>
    <row r="222" spans="2:2" x14ac:dyDescent="0.25">
      <c r="B222" s="12"/>
    </row>
    <row r="223" spans="2:2" x14ac:dyDescent="0.25">
      <c r="B223" s="12"/>
    </row>
    <row r="224" spans="2:2" x14ac:dyDescent="0.25">
      <c r="B224" s="12"/>
    </row>
    <row r="225" spans="2:2" x14ac:dyDescent="0.25">
      <c r="B225" s="12"/>
    </row>
    <row r="226" spans="2:2" x14ac:dyDescent="0.25">
      <c r="B226" s="12"/>
    </row>
    <row r="227" spans="2:2" x14ac:dyDescent="0.25">
      <c r="B227" s="12"/>
    </row>
    <row r="228" spans="2:2" x14ac:dyDescent="0.25">
      <c r="B228" s="12"/>
    </row>
    <row r="229" spans="2:2" x14ac:dyDescent="0.25">
      <c r="B229" s="12"/>
    </row>
    <row r="230" spans="2:2" x14ac:dyDescent="0.25">
      <c r="B230" s="12"/>
    </row>
  </sheetData>
  <sheetProtection algorithmName="SHA-512" hashValue="c5RsdR130tT+IWY2SVzA7+7Ooj8u7zDnW3QbwDn1nFCIemDE5EUj2gQqGl6/AdnjH/HftGf8mkNl0qNdP/EejQ==" saltValue="OCLa4GXdBwH9USHTmroS9g=="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FD0BD-1A60-4C24-A93E-89C4F4F0A6FA}">
  <dimension ref="A2:BP230"/>
  <sheetViews>
    <sheetView zoomScale="70" zoomScaleNormal="70" workbookViewId="0"/>
  </sheetViews>
  <sheetFormatPr defaultColWidth="9.140625" defaultRowHeight="15" x14ac:dyDescent="0.25"/>
  <cols>
    <col min="1" max="1" width="11.140625" style="1" bestFit="1" customWidth="1"/>
    <col min="2" max="2" width="14.85546875" style="1" bestFit="1" customWidth="1"/>
    <col min="3" max="3" width="15.7109375" style="1" bestFit="1" customWidth="1"/>
    <col min="4" max="4" width="12.42578125" style="1" bestFit="1" customWidth="1"/>
    <col min="5" max="13" width="13.140625" style="1" bestFit="1" customWidth="1"/>
    <col min="14" max="32" width="13.5703125" style="1" bestFit="1" customWidth="1"/>
    <col min="33" max="33" width="13.140625" style="1" bestFit="1" customWidth="1"/>
    <col min="34" max="35" width="13.5703125" style="1" bestFit="1" customWidth="1"/>
    <col min="36" max="36" width="13.140625" style="1" bestFit="1" customWidth="1"/>
    <col min="37" max="37" width="13.5703125" style="1" bestFit="1" customWidth="1"/>
    <col min="38" max="39" width="13.140625" style="1" bestFit="1" customWidth="1"/>
    <col min="40" max="41" width="13.5703125" style="1" bestFit="1" customWidth="1"/>
    <col min="42" max="42" width="13.140625" style="1" bestFit="1" customWidth="1"/>
    <col min="43" max="44" width="13.5703125" style="1" bestFit="1" customWidth="1"/>
    <col min="45" max="56" width="13.140625" style="1" bestFit="1" customWidth="1"/>
    <col min="57" max="16384" width="9.140625" style="1"/>
  </cols>
  <sheetData>
    <row r="2" spans="2:68" ht="15.75" thickBot="1" x14ac:dyDescent="0.3">
      <c r="B2" s="35" t="s">
        <v>35</v>
      </c>
    </row>
    <row r="3" spans="2:68" x14ac:dyDescent="0.25">
      <c r="B3" s="26"/>
      <c r="C3" s="34" t="s">
        <v>27</v>
      </c>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8"/>
    </row>
    <row r="4" spans="2:68" x14ac:dyDescent="0.25">
      <c r="B4" s="33" t="s">
        <v>2</v>
      </c>
      <c r="C4" s="29">
        <v>0</v>
      </c>
      <c r="D4" s="29">
        <f>C4+1</f>
        <v>1</v>
      </c>
      <c r="E4" s="29">
        <f t="shared" ref="E4:BD4" si="0">D4+1</f>
        <v>2</v>
      </c>
      <c r="F4" s="29">
        <f t="shared" si="0"/>
        <v>3</v>
      </c>
      <c r="G4" s="29">
        <f t="shared" si="0"/>
        <v>4</v>
      </c>
      <c r="H4" s="29">
        <f t="shared" si="0"/>
        <v>5</v>
      </c>
      <c r="I4" s="29">
        <f t="shared" si="0"/>
        <v>6</v>
      </c>
      <c r="J4" s="29">
        <f t="shared" si="0"/>
        <v>7</v>
      </c>
      <c r="K4" s="29">
        <f t="shared" si="0"/>
        <v>8</v>
      </c>
      <c r="L4" s="29">
        <f t="shared" si="0"/>
        <v>9</v>
      </c>
      <c r="M4" s="29">
        <f t="shared" si="0"/>
        <v>10</v>
      </c>
      <c r="N4" s="29">
        <f t="shared" si="0"/>
        <v>11</v>
      </c>
      <c r="O4" s="29">
        <f t="shared" si="0"/>
        <v>12</v>
      </c>
      <c r="P4" s="29">
        <f t="shared" si="0"/>
        <v>13</v>
      </c>
      <c r="Q4" s="29">
        <f t="shared" si="0"/>
        <v>14</v>
      </c>
      <c r="R4" s="29">
        <f t="shared" si="0"/>
        <v>15</v>
      </c>
      <c r="S4" s="29">
        <f t="shared" si="0"/>
        <v>16</v>
      </c>
      <c r="T4" s="29">
        <f t="shared" si="0"/>
        <v>17</v>
      </c>
      <c r="U4" s="29">
        <f t="shared" si="0"/>
        <v>18</v>
      </c>
      <c r="V4" s="29">
        <f t="shared" si="0"/>
        <v>19</v>
      </c>
      <c r="W4" s="29">
        <f t="shared" si="0"/>
        <v>20</v>
      </c>
      <c r="X4" s="29">
        <f t="shared" si="0"/>
        <v>21</v>
      </c>
      <c r="Y4" s="29">
        <f t="shared" si="0"/>
        <v>22</v>
      </c>
      <c r="Z4" s="29">
        <f t="shared" si="0"/>
        <v>23</v>
      </c>
      <c r="AA4" s="29">
        <f t="shared" si="0"/>
        <v>24</v>
      </c>
      <c r="AB4" s="29">
        <f t="shared" si="0"/>
        <v>25</v>
      </c>
      <c r="AC4" s="29">
        <f t="shared" si="0"/>
        <v>26</v>
      </c>
      <c r="AD4" s="29">
        <f t="shared" si="0"/>
        <v>27</v>
      </c>
      <c r="AE4" s="29">
        <f t="shared" si="0"/>
        <v>28</v>
      </c>
      <c r="AF4" s="29">
        <f t="shared" si="0"/>
        <v>29</v>
      </c>
      <c r="AG4" s="29">
        <f t="shared" si="0"/>
        <v>30</v>
      </c>
      <c r="AH4" s="29">
        <f t="shared" si="0"/>
        <v>31</v>
      </c>
      <c r="AI4" s="29">
        <f t="shared" si="0"/>
        <v>32</v>
      </c>
      <c r="AJ4" s="29">
        <f t="shared" si="0"/>
        <v>33</v>
      </c>
      <c r="AK4" s="29">
        <f t="shared" si="0"/>
        <v>34</v>
      </c>
      <c r="AL4" s="29">
        <f t="shared" si="0"/>
        <v>35</v>
      </c>
      <c r="AM4" s="29">
        <f t="shared" si="0"/>
        <v>36</v>
      </c>
      <c r="AN4" s="29">
        <f t="shared" si="0"/>
        <v>37</v>
      </c>
      <c r="AO4" s="29">
        <f t="shared" si="0"/>
        <v>38</v>
      </c>
      <c r="AP4" s="29">
        <f t="shared" si="0"/>
        <v>39</v>
      </c>
      <c r="AQ4" s="29">
        <f t="shared" si="0"/>
        <v>40</v>
      </c>
      <c r="AR4" s="29">
        <f t="shared" si="0"/>
        <v>41</v>
      </c>
      <c r="AS4" s="29">
        <f t="shared" si="0"/>
        <v>42</v>
      </c>
      <c r="AT4" s="29">
        <f t="shared" si="0"/>
        <v>43</v>
      </c>
      <c r="AU4" s="29">
        <f t="shared" si="0"/>
        <v>44</v>
      </c>
      <c r="AV4" s="29">
        <f t="shared" si="0"/>
        <v>45</v>
      </c>
      <c r="AW4" s="29">
        <f t="shared" si="0"/>
        <v>46</v>
      </c>
      <c r="AX4" s="29">
        <f t="shared" si="0"/>
        <v>47</v>
      </c>
      <c r="AY4" s="29">
        <f t="shared" si="0"/>
        <v>48</v>
      </c>
      <c r="AZ4" s="29">
        <f t="shared" si="0"/>
        <v>49</v>
      </c>
      <c r="BA4" s="29">
        <f t="shared" si="0"/>
        <v>50</v>
      </c>
      <c r="BB4" s="29">
        <f t="shared" si="0"/>
        <v>51</v>
      </c>
      <c r="BC4" s="29">
        <f t="shared" si="0"/>
        <v>52</v>
      </c>
      <c r="BD4" s="30">
        <f t="shared" si="0"/>
        <v>53</v>
      </c>
    </row>
    <row r="5" spans="2:68" x14ac:dyDescent="0.25">
      <c r="B5" s="31">
        <f>start_date</f>
        <v>42186</v>
      </c>
      <c r="C5" s="22">
        <f>IF(EDATE($B5,C$4)&gt;end_date,"",SUMIFS(Data!$E:$E,Data!$A:$A,$B5,Data!$B:$B,C$4))</f>
        <v>0</v>
      </c>
      <c r="D5" s="22">
        <f>IF(EDATE($B5,D$4)&gt;end_date,"",SUMIFS(Data!$E:$E,Data!$A:$A,$B5,Data!$B:$B,D$4))</f>
        <v>0</v>
      </c>
      <c r="E5" s="22">
        <f>IF(EDATE($B5,E$4)&gt;end_date,"",SUMIFS(Data!$E:$E,Data!$A:$A,$B5,Data!$B:$B,E$4))</f>
        <v>0</v>
      </c>
      <c r="F5" s="22">
        <f>IF(EDATE($B5,F$4)&gt;end_date,"",SUMIFS(Data!$E:$E,Data!$A:$A,$B5,Data!$B:$B,F$4))</f>
        <v>0</v>
      </c>
      <c r="G5" s="22">
        <f>IF(EDATE($B5,G$4)&gt;end_date,"",SUMIFS(Data!$E:$E,Data!$A:$A,$B5,Data!$B:$B,G$4))</f>
        <v>0</v>
      </c>
      <c r="H5" s="22">
        <f>IF(EDATE($B5,H$4)&gt;end_date,"",SUMIFS(Data!$E:$E,Data!$A:$A,$B5,Data!$B:$B,H$4))</f>
        <v>0</v>
      </c>
      <c r="I5" s="22">
        <f>IF(EDATE($B5,I$4)&gt;end_date,"",SUMIFS(Data!$E:$E,Data!$A:$A,$B5,Data!$B:$B,I$4))</f>
        <v>0</v>
      </c>
      <c r="J5" s="22">
        <f>IF(EDATE($B5,J$4)&gt;end_date,"",SUMIFS(Data!$E:$E,Data!$A:$A,$B5,Data!$B:$B,J$4))</f>
        <v>0</v>
      </c>
      <c r="K5" s="22">
        <f>IF(EDATE($B5,K$4)&gt;end_date,"",SUMIFS(Data!$E:$E,Data!$A:$A,$B5,Data!$B:$B,K$4))</f>
        <v>0</v>
      </c>
      <c r="L5" s="22">
        <f>IF(EDATE($B5,L$4)&gt;end_date,"",SUMIFS(Data!$E:$E,Data!$A:$A,$B5,Data!$B:$B,L$4))</f>
        <v>0</v>
      </c>
      <c r="M5" s="22">
        <f>IF(EDATE($B5,M$4)&gt;end_date,"",SUMIFS(Data!$E:$E,Data!$A:$A,$B5,Data!$B:$B,M$4))</f>
        <v>0</v>
      </c>
      <c r="N5" s="22">
        <f>IF(EDATE($B5,N$4)&gt;end_date,"",SUMIFS(Data!$E:$E,Data!$A:$A,$B5,Data!$B:$B,N$4))</f>
        <v>0</v>
      </c>
      <c r="O5" s="22">
        <f>IF(EDATE($B5,O$4)&gt;end_date,"",SUMIFS(Data!$E:$E,Data!$A:$A,$B5,Data!$B:$B,O$4))</f>
        <v>0</v>
      </c>
      <c r="P5" s="22">
        <f>IF(EDATE($B5,P$4)&gt;end_date,"",SUMIFS(Data!$E:$E,Data!$A:$A,$B5,Data!$B:$B,P$4))</f>
        <v>0</v>
      </c>
      <c r="Q5" s="22">
        <f>IF(EDATE($B5,Q$4)&gt;end_date,"",SUMIFS(Data!$E:$E,Data!$A:$A,$B5,Data!$B:$B,Q$4))</f>
        <v>0</v>
      </c>
      <c r="R5" s="22">
        <f>IF(EDATE($B5,R$4)&gt;end_date,"",SUMIFS(Data!$E:$E,Data!$A:$A,$B5,Data!$B:$B,R$4))</f>
        <v>0</v>
      </c>
      <c r="S5" s="22">
        <f>IF(EDATE($B5,S$4)&gt;end_date,"",SUMIFS(Data!$E:$E,Data!$A:$A,$B5,Data!$B:$B,S$4))</f>
        <v>0</v>
      </c>
      <c r="T5" s="22">
        <f>IF(EDATE($B5,T$4)&gt;end_date,"",SUMIFS(Data!$E:$E,Data!$A:$A,$B5,Data!$B:$B,T$4))</f>
        <v>0</v>
      </c>
      <c r="U5" s="22">
        <f>IF(EDATE($B5,U$4)&gt;end_date,"",SUMIFS(Data!$E:$E,Data!$A:$A,$B5,Data!$B:$B,U$4))</f>
        <v>5481210</v>
      </c>
      <c r="V5" s="22">
        <f>IF(EDATE($B5,V$4)&gt;end_date,"",SUMIFS(Data!$E:$E,Data!$A:$A,$B5,Data!$B:$B,V$4))</f>
        <v>5575380</v>
      </c>
      <c r="W5" s="22">
        <f>IF(EDATE($B5,W$4)&gt;end_date,"",SUMIFS(Data!$E:$E,Data!$A:$A,$B5,Data!$B:$B,W$4))</f>
        <v>5694060</v>
      </c>
      <c r="X5" s="22">
        <f>IF(EDATE($B5,X$4)&gt;end_date,"",SUMIFS(Data!$E:$E,Data!$A:$A,$B5,Data!$B:$B,X$4))</f>
        <v>5808870</v>
      </c>
      <c r="Y5" s="22">
        <f>IF(EDATE($B5,Y$4)&gt;end_date,"",SUMIFS(Data!$E:$E,Data!$A:$A,$B5,Data!$B:$B,Y$4))</f>
        <v>5918520</v>
      </c>
      <c r="Z5" s="22">
        <f>IF(EDATE($B5,Z$4)&gt;end_date,"",SUMIFS(Data!$E:$E,Data!$A:$A,$B5,Data!$B:$B,Z$4))</f>
        <v>6053970</v>
      </c>
      <c r="AA5" s="22">
        <f>IF(EDATE($B5,AA$4)&gt;end_date,"",SUMIFS(Data!$E:$E,Data!$A:$A,$B5,Data!$B:$B,AA$4))</f>
        <v>6231990</v>
      </c>
      <c r="AB5" s="22">
        <f>IF(EDATE($B5,AB$4)&gt;end_date,"",SUMIFS(Data!$E:$E,Data!$A:$A,$B5,Data!$B:$B,AB$4))</f>
        <v>6337770</v>
      </c>
      <c r="AC5" s="22">
        <f>IF(EDATE($B5,AC$4)&gt;end_date,"",SUMIFS(Data!$E:$E,Data!$A:$A,$B5,Data!$B:$B,AC$4))</f>
        <v>6391950</v>
      </c>
      <c r="AD5" s="22">
        <f>IF(EDATE($B5,AD$4)&gt;end_date,"",SUMIFS(Data!$E:$E,Data!$A:$A,$B5,Data!$B:$B,AD$4))</f>
        <v>6434520</v>
      </c>
      <c r="AE5" s="22">
        <f>IF(EDATE($B5,AE$4)&gt;end_date,"",SUMIFS(Data!$E:$E,Data!$A:$A,$B5,Data!$B:$B,AE$4))</f>
        <v>6471930</v>
      </c>
      <c r="AF5" s="22">
        <f>IF(EDATE($B5,AF$4)&gt;end_date,"",SUMIFS(Data!$E:$E,Data!$A:$A,$B5,Data!$B:$B,AF$4))</f>
        <v>6719653</v>
      </c>
      <c r="AG5" s="22">
        <f>IF(EDATE($B5,AG$4)&gt;end_date,"",SUMIFS(Data!$E:$E,Data!$A:$A,$B5,Data!$B:$B,AG$4))</f>
        <v>6751645</v>
      </c>
      <c r="AH5" s="22">
        <f>IF(EDATE($B5,AH$4)&gt;end_date,"",SUMIFS(Data!$E:$E,Data!$A:$A,$B5,Data!$B:$B,AH$4))</f>
        <v>6771640</v>
      </c>
      <c r="AI5" s="22">
        <f>IF(EDATE($B5,AI$4)&gt;end_date,"",SUMIFS(Data!$E:$E,Data!$A:$A,$B5,Data!$B:$B,AI$4))</f>
        <v>6800966</v>
      </c>
      <c r="AJ5" s="22">
        <f>IF(EDATE($B5,AJ$4)&gt;end_date,"",SUMIFS(Data!$E:$E,Data!$A:$A,$B5,Data!$B:$B,AJ$4))</f>
        <v>6827626</v>
      </c>
      <c r="AK5" s="22">
        <f>IF(EDATE($B5,AK$4)&gt;end_date,"",SUMIFS(Data!$E:$E,Data!$A:$A,$B5,Data!$B:$B,AK$4))</f>
        <v>6850287</v>
      </c>
      <c r="AL5" s="22">
        <f>IF(EDATE($B5,AL$4)&gt;end_date,"",SUMIFS(Data!$E:$E,Data!$A:$A,$B5,Data!$B:$B,AL$4))</f>
        <v>6875614</v>
      </c>
      <c r="AM5" s="22">
        <f>IF(EDATE($B5,AM$4)&gt;end_date,"",SUMIFS(Data!$E:$E,Data!$A:$A,$B5,Data!$B:$B,AM$4))</f>
        <v>6906273</v>
      </c>
      <c r="AN5" s="22">
        <f>IF(EDATE($B5,AN$4)&gt;end_date,"",SUMIFS(Data!$E:$E,Data!$A:$A,$B5,Data!$B:$B,AN$4))</f>
        <v>6927601</v>
      </c>
      <c r="AO5" s="22">
        <f>IF(EDATE($B5,AO$4)&gt;end_date,"",SUMIFS(Data!$E:$E,Data!$A:$A,$B5,Data!$B:$B,AO$4))</f>
        <v>6940931</v>
      </c>
      <c r="AP5" s="22">
        <f>IF(EDATE($B5,AP$4)&gt;end_date,"",SUMIFS(Data!$E:$E,Data!$A:$A,$B5,Data!$B:$B,AP$4))</f>
        <v>6952928</v>
      </c>
      <c r="AQ5" s="22">
        <f>IF(EDATE($B5,AQ$4)&gt;end_date,"",SUMIFS(Data!$E:$E,Data!$A:$A,$B5,Data!$B:$B,AQ$4))</f>
        <v>6963592</v>
      </c>
      <c r="AR5" s="22">
        <f>IF(EDATE($B5,AR$4)&gt;end_date,"",SUMIFS(Data!$E:$E,Data!$A:$A,$B5,Data!$B:$B,AR$4))</f>
        <v>7195104</v>
      </c>
      <c r="AS5" s="22">
        <f>IF(EDATE($B5,AS$4)&gt;end_date,"",SUMIFS(Data!$E:$E,Data!$A:$A,$B5,Data!$B:$B,AS$4))</f>
        <v>7201984</v>
      </c>
      <c r="AT5" s="22">
        <f>IF(EDATE($B5,AT$4)&gt;end_date,"",SUMIFS(Data!$E:$E,Data!$A:$A,$B5,Data!$B:$B,AT$4))</f>
        <v>7210240</v>
      </c>
      <c r="AU5" s="22">
        <f>IF(EDATE($B5,AU$4)&gt;end_date,"",SUMIFS(Data!$E:$E,Data!$A:$A,$B5,Data!$B:$B,AU$4))</f>
        <v>7212992</v>
      </c>
      <c r="AV5" s="22">
        <f>IF(EDATE($B5,AV$4)&gt;end_date,"",SUMIFS(Data!$E:$E,Data!$A:$A,$B5,Data!$B:$B,AV$4))</f>
        <v>7221248</v>
      </c>
      <c r="AW5" s="22">
        <f>IF(EDATE($B5,AW$4)&gt;end_date,"",SUMIFS(Data!$E:$E,Data!$A:$A,$B5,Data!$B:$B,AW$4))</f>
        <v>7225376</v>
      </c>
      <c r="AX5" s="22">
        <f>IF(EDATE($B5,AX$4)&gt;end_date,"",SUMIFS(Data!$E:$E,Data!$A:$A,$B5,Data!$B:$B,AX$4))</f>
        <v>7232256</v>
      </c>
      <c r="AY5" s="22">
        <f>IF(EDATE($B5,AY$4)&gt;end_date,"",SUMIFS(Data!$E:$E,Data!$A:$A,$B5,Data!$B:$B,AY$4))</f>
        <v>7239136</v>
      </c>
      <c r="AZ5" s="22">
        <f>IF(EDATE($B5,AZ$4)&gt;end_date,"",SUMIFS(Data!$E:$E,Data!$A:$A,$B5,Data!$B:$B,AZ$4))</f>
        <v>7246016</v>
      </c>
      <c r="BA5" s="22">
        <f>IF(EDATE($B5,BA$4)&gt;end_date,"",SUMIFS(Data!$E:$E,Data!$A:$A,$B5,Data!$B:$B,BA$4))</f>
        <v>7248768</v>
      </c>
      <c r="BB5" s="22">
        <f>IF(EDATE($B5,BB$4)&gt;end_date,"",SUMIFS(Data!$E:$E,Data!$A:$A,$B5,Data!$B:$B,BB$4))</f>
        <v>7254272</v>
      </c>
      <c r="BC5" s="22">
        <f>IF(EDATE($B5,BC$4)&gt;end_date,"",SUMIFS(Data!$E:$E,Data!$A:$A,$B5,Data!$B:$B,BC$4))</f>
        <v>7255648</v>
      </c>
      <c r="BD5" s="23">
        <f>IF(EDATE($B5,BD$4)&gt;end_date,"",SUMIFS(Data!$E:$E,Data!$A:$A,$B5,Data!$B:$B,BD$4))</f>
        <v>7261152</v>
      </c>
      <c r="BE5" s="16"/>
      <c r="BF5" s="16"/>
      <c r="BG5" s="16"/>
      <c r="BH5" s="16"/>
      <c r="BI5" s="16"/>
      <c r="BJ5" s="16"/>
      <c r="BK5" s="16"/>
      <c r="BL5" s="16"/>
      <c r="BM5" s="16"/>
      <c r="BN5" s="16"/>
      <c r="BO5" s="16"/>
      <c r="BP5" s="16"/>
    </row>
    <row r="6" spans="2:68" x14ac:dyDescent="0.25">
      <c r="B6" s="31">
        <f>EDATE(B5,1)</f>
        <v>42217</v>
      </c>
      <c r="C6" s="22">
        <f>IF(EDATE($B6,C$4)&gt;end_date,"",SUMIFS(Data!$E:$E,Data!$A:$A,$B6,Data!$B:$B,C$4))</f>
        <v>0</v>
      </c>
      <c r="D6" s="22">
        <f>IF(EDATE($B6,D$4)&gt;end_date,"",SUMIFS(Data!$E:$E,Data!$A:$A,$B6,Data!$B:$B,D$4))</f>
        <v>0</v>
      </c>
      <c r="E6" s="22">
        <f>IF(EDATE($B6,E$4)&gt;end_date,"",SUMIFS(Data!$E:$E,Data!$A:$A,$B6,Data!$B:$B,E$4))</f>
        <v>0</v>
      </c>
      <c r="F6" s="22">
        <f>IF(EDATE($B6,F$4)&gt;end_date,"",SUMIFS(Data!$E:$E,Data!$A:$A,$B6,Data!$B:$B,F$4))</f>
        <v>0</v>
      </c>
      <c r="G6" s="22">
        <f>IF(EDATE($B6,G$4)&gt;end_date,"",SUMIFS(Data!$E:$E,Data!$A:$A,$B6,Data!$B:$B,G$4))</f>
        <v>0</v>
      </c>
      <c r="H6" s="22">
        <f>IF(EDATE($B6,H$4)&gt;end_date,"",SUMIFS(Data!$E:$E,Data!$A:$A,$B6,Data!$B:$B,H$4))</f>
        <v>0</v>
      </c>
      <c r="I6" s="22">
        <f>IF(EDATE($B6,I$4)&gt;end_date,"",SUMIFS(Data!$E:$E,Data!$A:$A,$B6,Data!$B:$B,I$4))</f>
        <v>0</v>
      </c>
      <c r="J6" s="22">
        <f>IF(EDATE($B6,J$4)&gt;end_date,"",SUMIFS(Data!$E:$E,Data!$A:$A,$B6,Data!$B:$B,J$4))</f>
        <v>0</v>
      </c>
      <c r="K6" s="22">
        <f>IF(EDATE($B6,K$4)&gt;end_date,"",SUMIFS(Data!$E:$E,Data!$A:$A,$B6,Data!$B:$B,K$4))</f>
        <v>0</v>
      </c>
      <c r="L6" s="22">
        <f>IF(EDATE($B6,L$4)&gt;end_date,"",SUMIFS(Data!$E:$E,Data!$A:$A,$B6,Data!$B:$B,L$4))</f>
        <v>0</v>
      </c>
      <c r="M6" s="22">
        <f>IF(EDATE($B6,M$4)&gt;end_date,"",SUMIFS(Data!$E:$E,Data!$A:$A,$B6,Data!$B:$B,M$4))</f>
        <v>0</v>
      </c>
      <c r="N6" s="22">
        <f>IF(EDATE($B6,N$4)&gt;end_date,"",SUMIFS(Data!$E:$E,Data!$A:$A,$B6,Data!$B:$B,N$4))</f>
        <v>0</v>
      </c>
      <c r="O6" s="22">
        <f>IF(EDATE($B6,O$4)&gt;end_date,"",SUMIFS(Data!$E:$E,Data!$A:$A,$B6,Data!$B:$B,O$4))</f>
        <v>0</v>
      </c>
      <c r="P6" s="22">
        <f>IF(EDATE($B6,P$4)&gt;end_date,"",SUMIFS(Data!$E:$E,Data!$A:$A,$B6,Data!$B:$B,P$4))</f>
        <v>0</v>
      </c>
      <c r="Q6" s="22">
        <f>IF(EDATE($B6,Q$4)&gt;end_date,"",SUMIFS(Data!$E:$E,Data!$A:$A,$B6,Data!$B:$B,Q$4))</f>
        <v>0</v>
      </c>
      <c r="R6" s="22">
        <f>IF(EDATE($B6,R$4)&gt;end_date,"",SUMIFS(Data!$E:$E,Data!$A:$A,$B6,Data!$B:$B,R$4))</f>
        <v>0</v>
      </c>
      <c r="S6" s="22">
        <f>IF(EDATE($B6,S$4)&gt;end_date,"",SUMIFS(Data!$E:$E,Data!$A:$A,$B6,Data!$B:$B,S$4))</f>
        <v>0</v>
      </c>
      <c r="T6" s="22">
        <f>IF(EDATE($B6,T$4)&gt;end_date,"",SUMIFS(Data!$E:$E,Data!$A:$A,$B6,Data!$B:$B,T$4))</f>
        <v>0</v>
      </c>
      <c r="U6" s="22">
        <f>IF(EDATE($B6,U$4)&gt;end_date,"",SUMIFS(Data!$E:$E,Data!$A:$A,$B6,Data!$B:$B,U$4))</f>
        <v>4952640</v>
      </c>
      <c r="V6" s="22">
        <f>IF(EDATE($B6,V$4)&gt;end_date,"",SUMIFS(Data!$E:$E,Data!$A:$A,$B6,Data!$B:$B,V$4))</f>
        <v>5068140</v>
      </c>
      <c r="W6" s="22">
        <f>IF(EDATE($B6,W$4)&gt;end_date,"",SUMIFS(Data!$E:$E,Data!$A:$A,$B6,Data!$B:$B,W$4))</f>
        <v>5179020</v>
      </c>
      <c r="X6" s="22">
        <f>IF(EDATE($B6,X$4)&gt;end_date,"",SUMIFS(Data!$E:$E,Data!$A:$A,$B6,Data!$B:$B,X$4))</f>
        <v>5286435</v>
      </c>
      <c r="Y6" s="22">
        <f>IF(EDATE($B6,Y$4)&gt;end_date,"",SUMIFS(Data!$E:$E,Data!$A:$A,$B6,Data!$B:$B,Y$4))</f>
        <v>5405400</v>
      </c>
      <c r="Z6" s="22">
        <f>IF(EDATE($B6,Z$4)&gt;end_date,"",SUMIFS(Data!$E:$E,Data!$A:$A,$B6,Data!$B:$B,Z$4))</f>
        <v>5541690</v>
      </c>
      <c r="AA6" s="22">
        <f>IF(EDATE($B6,AA$4)&gt;end_date,"",SUMIFS(Data!$E:$E,Data!$A:$A,$B6,Data!$B:$B,AA$4))</f>
        <v>5714940</v>
      </c>
      <c r="AB6" s="22">
        <f>IF(EDATE($B6,AB$4)&gt;end_date,"",SUMIFS(Data!$E:$E,Data!$A:$A,$B6,Data!$B:$B,AB$4))</f>
        <v>5781930</v>
      </c>
      <c r="AC6" s="22">
        <f>IF(EDATE($B6,AC$4)&gt;end_date,"",SUMIFS(Data!$E:$E,Data!$A:$A,$B6,Data!$B:$B,AC$4))</f>
        <v>5829285</v>
      </c>
      <c r="AD6" s="22">
        <f>IF(EDATE($B6,AD$4)&gt;end_date,"",SUMIFS(Data!$E:$E,Data!$A:$A,$B6,Data!$B:$B,AD$4))</f>
        <v>5866245</v>
      </c>
      <c r="AE6" s="22">
        <f>IF(EDATE($B6,AE$4)&gt;end_date,"",SUMIFS(Data!$E:$E,Data!$A:$A,$B6,Data!$B:$B,AE$4))</f>
        <v>6094011</v>
      </c>
      <c r="AF6" s="22">
        <f>IF(EDATE($B6,AF$4)&gt;end_date,"",SUMIFS(Data!$E:$E,Data!$A:$A,$B6,Data!$B:$B,AF$4))</f>
        <v>6125042</v>
      </c>
      <c r="AG6" s="22">
        <f>IF(EDATE($B6,AG$4)&gt;end_date,"",SUMIFS(Data!$E:$E,Data!$A:$A,$B6,Data!$B:$B,AG$4))</f>
        <v>6145331.5</v>
      </c>
      <c r="AH6" s="22">
        <f>IF(EDATE($B6,AH$4)&gt;end_date,"",SUMIFS(Data!$E:$E,Data!$A:$A,$B6,Data!$B:$B,AH$4))</f>
        <v>6173975.5</v>
      </c>
      <c r="AI6" s="22">
        <f>IF(EDATE($B6,AI$4)&gt;end_date,"",SUMIFS(Data!$E:$E,Data!$A:$A,$B6,Data!$B:$B,AI$4))</f>
        <v>6200232.5</v>
      </c>
      <c r="AJ6" s="22">
        <f>IF(EDATE($B6,AJ$4)&gt;end_date,"",SUMIFS(Data!$E:$E,Data!$A:$A,$B6,Data!$B:$B,AJ$4))</f>
        <v>6225296</v>
      </c>
      <c r="AK6" s="22">
        <f>IF(EDATE($B6,AK$4)&gt;end_date,"",SUMIFS(Data!$E:$E,Data!$A:$A,$B6,Data!$B:$B,AK$4))</f>
        <v>6249166</v>
      </c>
      <c r="AL6" s="22">
        <f>IF(EDATE($B6,AL$4)&gt;end_date,"",SUMIFS(Data!$E:$E,Data!$A:$A,$B6,Data!$B:$B,AL$4))</f>
        <v>6279003.5</v>
      </c>
      <c r="AM6" s="22">
        <f>IF(EDATE($B6,AM$4)&gt;end_date,"",SUMIFS(Data!$E:$E,Data!$A:$A,$B6,Data!$B:$B,AM$4))</f>
        <v>6306454</v>
      </c>
      <c r="AN6" s="22">
        <f>IF(EDATE($B6,AN$4)&gt;end_date,"",SUMIFS(Data!$E:$E,Data!$A:$A,$B6,Data!$B:$B,AN$4))</f>
        <v>6323163</v>
      </c>
      <c r="AO6" s="22">
        <f>IF(EDATE($B6,AO$4)&gt;end_date,"",SUMIFS(Data!$E:$E,Data!$A:$A,$B6,Data!$B:$B,AO$4))</f>
        <v>6335098</v>
      </c>
      <c r="AP6" s="22">
        <f>IF(EDATE($B6,AP$4)&gt;end_date,"",SUMIFS(Data!$E:$E,Data!$A:$A,$B6,Data!$B:$B,AP$4))</f>
        <v>6345839.5</v>
      </c>
      <c r="AQ6" s="22">
        <f>IF(EDATE($B6,AQ$4)&gt;end_date,"",SUMIFS(Data!$E:$E,Data!$A:$A,$B6,Data!$B:$B,AQ$4))</f>
        <v>6559168</v>
      </c>
      <c r="AR6" s="22">
        <f>IF(EDATE($B6,AR$4)&gt;end_date,"",SUMIFS(Data!$E:$E,Data!$A:$A,$B6,Data!$B:$B,AR$4))</f>
        <v>6565328</v>
      </c>
      <c r="AS6" s="22">
        <f>IF(EDATE($B6,AS$4)&gt;end_date,"",SUMIFS(Data!$E:$E,Data!$A:$A,$B6,Data!$B:$B,AS$4))</f>
        <v>6571488</v>
      </c>
      <c r="AT6" s="22">
        <f>IF(EDATE($B6,AT$4)&gt;end_date,"",SUMIFS(Data!$E:$E,Data!$A:$A,$B6,Data!$B:$B,AT$4))</f>
        <v>6578880</v>
      </c>
      <c r="AU6" s="22">
        <f>IF(EDATE($B6,AU$4)&gt;end_date,"",SUMIFS(Data!$E:$E,Data!$A:$A,$B6,Data!$B:$B,AU$4))</f>
        <v>6585040</v>
      </c>
      <c r="AV6" s="22">
        <f>IF(EDATE($B6,AV$4)&gt;end_date,"",SUMIFS(Data!$E:$E,Data!$A:$A,$B6,Data!$B:$B,AV$4))</f>
        <v>6593664</v>
      </c>
      <c r="AW6" s="22">
        <f>IF(EDATE($B6,AW$4)&gt;end_date,"",SUMIFS(Data!$E:$E,Data!$A:$A,$B6,Data!$B:$B,AW$4))</f>
        <v>6597360</v>
      </c>
      <c r="AX6" s="22">
        <f>IF(EDATE($B6,AX$4)&gt;end_date,"",SUMIFS(Data!$E:$E,Data!$A:$A,$B6,Data!$B:$B,AX$4))</f>
        <v>6605984</v>
      </c>
      <c r="AY6" s="22">
        <f>IF(EDATE($B6,AY$4)&gt;end_date,"",SUMIFS(Data!$E:$E,Data!$A:$A,$B6,Data!$B:$B,AY$4))</f>
        <v>6612144</v>
      </c>
      <c r="AZ6" s="22">
        <f>IF(EDATE($B6,AZ$4)&gt;end_date,"",SUMIFS(Data!$E:$E,Data!$A:$A,$B6,Data!$B:$B,AZ$4))</f>
        <v>6615840</v>
      </c>
      <c r="BA6" s="22">
        <f>IF(EDATE($B6,BA$4)&gt;end_date,"",SUMIFS(Data!$E:$E,Data!$A:$A,$B6,Data!$B:$B,BA$4))</f>
        <v>6620768</v>
      </c>
      <c r="BB6" s="22">
        <f>IF(EDATE($B6,BB$4)&gt;end_date,"",SUMIFS(Data!$E:$E,Data!$A:$A,$B6,Data!$B:$B,BB$4))</f>
        <v>6624464</v>
      </c>
      <c r="BC6" s="22">
        <f>IF(EDATE($B6,BC$4)&gt;end_date,"",SUMIFS(Data!$E:$E,Data!$A:$A,$B6,Data!$B:$B,BC$4))</f>
        <v>6626928</v>
      </c>
      <c r="BD6" s="23" t="str">
        <f>IF(EDATE($B6,BD$4)&gt;end_date,"",SUMIFS(Data!$E:$E,Data!$A:$A,$B6,Data!$B:$B,BD$4))</f>
        <v/>
      </c>
      <c r="BE6" s="16"/>
      <c r="BF6" s="16"/>
      <c r="BG6" s="16"/>
      <c r="BH6" s="16"/>
      <c r="BI6" s="16"/>
      <c r="BJ6" s="16"/>
      <c r="BK6" s="16"/>
      <c r="BL6" s="16"/>
      <c r="BM6" s="16"/>
      <c r="BN6" s="16"/>
      <c r="BO6" s="16"/>
      <c r="BP6" s="16"/>
    </row>
    <row r="7" spans="2:68" x14ac:dyDescent="0.25">
      <c r="B7" s="31">
        <f t="shared" ref="B7:B71" si="1">EDATE(B6,1)</f>
        <v>42248</v>
      </c>
      <c r="C7" s="22">
        <f>IF(EDATE($B7,C$4)&gt;end_date,"",SUMIFS(Data!$E:$E,Data!$A:$A,$B7,Data!$B:$B,C$4))</f>
        <v>0</v>
      </c>
      <c r="D7" s="22">
        <f>IF(EDATE($B7,D$4)&gt;end_date,"",SUMIFS(Data!$E:$E,Data!$A:$A,$B7,Data!$B:$B,D$4))</f>
        <v>0</v>
      </c>
      <c r="E7" s="22">
        <f>IF(EDATE($B7,E$4)&gt;end_date,"",SUMIFS(Data!$E:$E,Data!$A:$A,$B7,Data!$B:$B,E$4))</f>
        <v>0</v>
      </c>
      <c r="F7" s="22">
        <f>IF(EDATE($B7,F$4)&gt;end_date,"",SUMIFS(Data!$E:$E,Data!$A:$A,$B7,Data!$B:$B,F$4))</f>
        <v>0</v>
      </c>
      <c r="G7" s="22">
        <f>IF(EDATE($B7,G$4)&gt;end_date,"",SUMIFS(Data!$E:$E,Data!$A:$A,$B7,Data!$B:$B,G$4))</f>
        <v>0</v>
      </c>
      <c r="H7" s="22">
        <f>IF(EDATE($B7,H$4)&gt;end_date,"",SUMIFS(Data!$E:$E,Data!$A:$A,$B7,Data!$B:$B,H$4))</f>
        <v>0</v>
      </c>
      <c r="I7" s="22">
        <f>IF(EDATE($B7,I$4)&gt;end_date,"",SUMIFS(Data!$E:$E,Data!$A:$A,$B7,Data!$B:$B,I$4))</f>
        <v>0</v>
      </c>
      <c r="J7" s="22">
        <f>IF(EDATE($B7,J$4)&gt;end_date,"",SUMIFS(Data!$E:$E,Data!$A:$A,$B7,Data!$B:$B,J$4))</f>
        <v>0</v>
      </c>
      <c r="K7" s="22">
        <f>IF(EDATE($B7,K$4)&gt;end_date,"",SUMIFS(Data!$E:$E,Data!$A:$A,$B7,Data!$B:$B,K$4))</f>
        <v>0</v>
      </c>
      <c r="L7" s="22">
        <f>IF(EDATE($B7,L$4)&gt;end_date,"",SUMIFS(Data!$E:$E,Data!$A:$A,$B7,Data!$B:$B,L$4))</f>
        <v>0</v>
      </c>
      <c r="M7" s="22">
        <f>IF(EDATE($B7,M$4)&gt;end_date,"",SUMIFS(Data!$E:$E,Data!$A:$A,$B7,Data!$B:$B,M$4))</f>
        <v>0</v>
      </c>
      <c r="N7" s="22">
        <f>IF(EDATE($B7,N$4)&gt;end_date,"",SUMIFS(Data!$E:$E,Data!$A:$A,$B7,Data!$B:$B,N$4))</f>
        <v>0</v>
      </c>
      <c r="O7" s="22">
        <f>IF(EDATE($B7,O$4)&gt;end_date,"",SUMIFS(Data!$E:$E,Data!$A:$A,$B7,Data!$B:$B,O$4))</f>
        <v>0</v>
      </c>
      <c r="P7" s="22">
        <f>IF(EDATE($B7,P$4)&gt;end_date,"",SUMIFS(Data!$E:$E,Data!$A:$A,$B7,Data!$B:$B,P$4))</f>
        <v>0</v>
      </c>
      <c r="Q7" s="22">
        <f>IF(EDATE($B7,Q$4)&gt;end_date,"",SUMIFS(Data!$E:$E,Data!$A:$A,$B7,Data!$B:$B,Q$4))</f>
        <v>0</v>
      </c>
      <c r="R7" s="22">
        <f>IF(EDATE($B7,R$4)&gt;end_date,"",SUMIFS(Data!$E:$E,Data!$A:$A,$B7,Data!$B:$B,R$4))</f>
        <v>0</v>
      </c>
      <c r="S7" s="22">
        <f>IF(EDATE($B7,S$4)&gt;end_date,"",SUMIFS(Data!$E:$E,Data!$A:$A,$B7,Data!$B:$B,S$4))</f>
        <v>0</v>
      </c>
      <c r="T7" s="22">
        <f>IF(EDATE($B7,T$4)&gt;end_date,"",SUMIFS(Data!$E:$E,Data!$A:$A,$B7,Data!$B:$B,T$4))</f>
        <v>0</v>
      </c>
      <c r="U7" s="22">
        <f>IF(EDATE($B7,U$4)&gt;end_date,"",SUMIFS(Data!$E:$E,Data!$A:$A,$B7,Data!$B:$B,U$4))</f>
        <v>5035680</v>
      </c>
      <c r="V7" s="22">
        <f>IF(EDATE($B7,V$4)&gt;end_date,"",SUMIFS(Data!$E:$E,Data!$A:$A,$B7,Data!$B:$B,V$4))</f>
        <v>5159520</v>
      </c>
      <c r="W7" s="22">
        <f>IF(EDATE($B7,W$4)&gt;end_date,"",SUMIFS(Data!$E:$E,Data!$A:$A,$B7,Data!$B:$B,W$4))</f>
        <v>5283360</v>
      </c>
      <c r="X7" s="22">
        <f>IF(EDATE($B7,X$4)&gt;end_date,"",SUMIFS(Data!$E:$E,Data!$A:$A,$B7,Data!$B:$B,X$4))</f>
        <v>5414400</v>
      </c>
      <c r="Y7" s="22">
        <f>IF(EDATE($B7,Y$4)&gt;end_date,"",SUMIFS(Data!$E:$E,Data!$A:$A,$B7,Data!$B:$B,Y$4))</f>
        <v>5546880</v>
      </c>
      <c r="Z7" s="22">
        <f>IF(EDATE($B7,Z$4)&gt;end_date,"",SUMIFS(Data!$E:$E,Data!$A:$A,$B7,Data!$B:$B,Z$4))</f>
        <v>5683680</v>
      </c>
      <c r="AA7" s="22">
        <f>IF(EDATE($B7,AA$4)&gt;end_date,"",SUMIFS(Data!$E:$E,Data!$A:$A,$B7,Data!$B:$B,AA$4))</f>
        <v>5821920</v>
      </c>
      <c r="AB7" s="22">
        <f>IF(EDATE($B7,AB$4)&gt;end_date,"",SUMIFS(Data!$E:$E,Data!$A:$A,$B7,Data!$B:$B,AB$4))</f>
        <v>5896800</v>
      </c>
      <c r="AC7" s="22">
        <f>IF(EDATE($B7,AC$4)&gt;end_date,"",SUMIFS(Data!$E:$E,Data!$A:$A,$B7,Data!$B:$B,AC$4))</f>
        <v>5948640</v>
      </c>
      <c r="AD7" s="22">
        <f>IF(EDATE($B7,AD$4)&gt;end_date,"",SUMIFS(Data!$E:$E,Data!$A:$A,$B7,Data!$B:$B,AD$4))</f>
        <v>6184128</v>
      </c>
      <c r="AE7" s="22">
        <f>IF(EDATE($B7,AE$4)&gt;end_date,"",SUMIFS(Data!$E:$E,Data!$A:$A,$B7,Data!$B:$B,AE$4))</f>
        <v>6221328</v>
      </c>
      <c r="AF7" s="22">
        <f>IF(EDATE($B7,AF$4)&gt;end_date,"",SUMIFS(Data!$E:$E,Data!$A:$A,$B7,Data!$B:$B,AF$4))</f>
        <v>6249600</v>
      </c>
      <c r="AG7" s="22">
        <f>IF(EDATE($B7,AG$4)&gt;end_date,"",SUMIFS(Data!$E:$E,Data!$A:$A,$B7,Data!$B:$B,AG$4))</f>
        <v>6285312</v>
      </c>
      <c r="AH7" s="22">
        <f>IF(EDATE($B7,AH$4)&gt;end_date,"",SUMIFS(Data!$E:$E,Data!$A:$A,$B7,Data!$B:$B,AH$4))</f>
        <v>6316560</v>
      </c>
      <c r="AI7" s="22">
        <f>IF(EDATE($B7,AI$4)&gt;end_date,"",SUMIFS(Data!$E:$E,Data!$A:$A,$B7,Data!$B:$B,AI$4))</f>
        <v>6346320</v>
      </c>
      <c r="AJ7" s="22">
        <f>IF(EDATE($B7,AJ$4)&gt;end_date,"",SUMIFS(Data!$E:$E,Data!$A:$A,$B7,Data!$B:$B,AJ$4))</f>
        <v>6377568</v>
      </c>
      <c r="AK7" s="22">
        <f>IF(EDATE($B7,AK$4)&gt;end_date,"",SUMIFS(Data!$E:$E,Data!$A:$A,$B7,Data!$B:$B,AK$4))</f>
        <v>6407328</v>
      </c>
      <c r="AL7" s="22">
        <f>IF(EDATE($B7,AL$4)&gt;end_date,"",SUMIFS(Data!$E:$E,Data!$A:$A,$B7,Data!$B:$B,AL$4))</f>
        <v>6432624</v>
      </c>
      <c r="AM7" s="22">
        <f>IF(EDATE($B7,AM$4)&gt;end_date,"",SUMIFS(Data!$E:$E,Data!$A:$A,$B7,Data!$B:$B,AM$4))</f>
        <v>6454944</v>
      </c>
      <c r="AN7" s="22">
        <f>IF(EDATE($B7,AN$4)&gt;end_date,"",SUMIFS(Data!$E:$E,Data!$A:$A,$B7,Data!$B:$B,AN$4))</f>
        <v>6472800</v>
      </c>
      <c r="AO7" s="22">
        <f>IF(EDATE($B7,AO$4)&gt;end_date,"",SUMIFS(Data!$E:$E,Data!$A:$A,$B7,Data!$B:$B,AO$4))</f>
        <v>6486192</v>
      </c>
      <c r="AP7" s="22">
        <f>IF(EDATE($B7,AP$4)&gt;end_date,"",SUMIFS(Data!$E:$E,Data!$A:$A,$B7,Data!$B:$B,AP$4))</f>
        <v>6704640</v>
      </c>
      <c r="AQ7" s="22">
        <f>IF(EDATE($B7,AQ$4)&gt;end_date,"",SUMIFS(Data!$E:$E,Data!$A:$A,$B7,Data!$B:$B,AQ$4))</f>
        <v>6715392</v>
      </c>
      <c r="AR7" s="22">
        <f>IF(EDATE($B7,AR$4)&gt;end_date,"",SUMIFS(Data!$E:$E,Data!$A:$A,$B7,Data!$B:$B,AR$4))</f>
        <v>6721536</v>
      </c>
      <c r="AS7" s="22">
        <f>IF(EDATE($B7,AS$4)&gt;end_date,"",SUMIFS(Data!$E:$E,Data!$A:$A,$B7,Data!$B:$B,AS$4))</f>
        <v>6729216</v>
      </c>
      <c r="AT7" s="22">
        <f>IF(EDATE($B7,AT$4)&gt;end_date,"",SUMIFS(Data!$E:$E,Data!$A:$A,$B7,Data!$B:$B,AT$4))</f>
        <v>6738432</v>
      </c>
      <c r="AU7" s="22">
        <f>IF(EDATE($B7,AU$4)&gt;end_date,"",SUMIFS(Data!$E:$E,Data!$A:$A,$B7,Data!$B:$B,AU$4))</f>
        <v>6747648</v>
      </c>
      <c r="AV7" s="22">
        <f>IF(EDATE($B7,AV$4)&gt;end_date,"",SUMIFS(Data!$E:$E,Data!$A:$A,$B7,Data!$B:$B,AV$4))</f>
        <v>6753792</v>
      </c>
      <c r="AW7" s="22">
        <f>IF(EDATE($B7,AW$4)&gt;end_date,"",SUMIFS(Data!$E:$E,Data!$A:$A,$B7,Data!$B:$B,AW$4))</f>
        <v>6761472</v>
      </c>
      <c r="AX7" s="22">
        <f>IF(EDATE($B7,AX$4)&gt;end_date,"",SUMIFS(Data!$E:$E,Data!$A:$A,$B7,Data!$B:$B,AX$4))</f>
        <v>6769152</v>
      </c>
      <c r="AY7" s="22">
        <f>IF(EDATE($B7,AY$4)&gt;end_date,"",SUMIFS(Data!$E:$E,Data!$A:$A,$B7,Data!$B:$B,AY$4))</f>
        <v>6775296</v>
      </c>
      <c r="AZ7" s="22">
        <f>IF(EDATE($B7,AZ$4)&gt;end_date,"",SUMIFS(Data!$E:$E,Data!$A:$A,$B7,Data!$B:$B,AZ$4))</f>
        <v>6781440</v>
      </c>
      <c r="BA7" s="22">
        <f>IF(EDATE($B7,BA$4)&gt;end_date,"",SUMIFS(Data!$E:$E,Data!$A:$A,$B7,Data!$B:$B,BA$4))</f>
        <v>6784512</v>
      </c>
      <c r="BB7" s="22">
        <f>IF(EDATE($B7,BB$4)&gt;end_date,"",SUMIFS(Data!$E:$E,Data!$A:$A,$B7,Data!$B:$B,BB$4))</f>
        <v>6789120</v>
      </c>
      <c r="BC7" s="22" t="str">
        <f>IF(EDATE($B7,BC$4)&gt;end_date,"",SUMIFS(Data!$E:$E,Data!$A:$A,$B7,Data!$B:$B,BC$4))</f>
        <v/>
      </c>
      <c r="BD7" s="23" t="str">
        <f>IF(EDATE($B7,BD$4)&gt;end_date,"",SUMIFS(Data!$E:$E,Data!$A:$A,$B7,Data!$B:$B,BD$4))</f>
        <v/>
      </c>
      <c r="BE7" s="16"/>
      <c r="BF7" s="16"/>
      <c r="BG7" s="16"/>
      <c r="BH7" s="16"/>
      <c r="BI7" s="16"/>
      <c r="BJ7" s="16"/>
      <c r="BK7" s="16"/>
      <c r="BL7" s="16"/>
      <c r="BM7" s="16"/>
      <c r="BN7" s="16"/>
      <c r="BO7" s="16"/>
      <c r="BP7" s="16"/>
    </row>
    <row r="8" spans="2:68" x14ac:dyDescent="0.25">
      <c r="B8" s="31">
        <f t="shared" si="1"/>
        <v>42278</v>
      </c>
      <c r="C8" s="22">
        <f>IF(EDATE($B8,C$4)&gt;end_date,"",SUMIFS(Data!$E:$E,Data!$A:$A,$B8,Data!$B:$B,C$4))</f>
        <v>0</v>
      </c>
      <c r="D8" s="22">
        <f>IF(EDATE($B8,D$4)&gt;end_date,"",SUMIFS(Data!$E:$E,Data!$A:$A,$B8,Data!$B:$B,D$4))</f>
        <v>0</v>
      </c>
      <c r="E8" s="22">
        <f>IF(EDATE($B8,E$4)&gt;end_date,"",SUMIFS(Data!$E:$E,Data!$A:$A,$B8,Data!$B:$B,E$4))</f>
        <v>0</v>
      </c>
      <c r="F8" s="22">
        <f>IF(EDATE($B8,F$4)&gt;end_date,"",SUMIFS(Data!$E:$E,Data!$A:$A,$B8,Data!$B:$B,F$4))</f>
        <v>0</v>
      </c>
      <c r="G8" s="22">
        <f>IF(EDATE($B8,G$4)&gt;end_date,"",SUMIFS(Data!$E:$E,Data!$A:$A,$B8,Data!$B:$B,G$4))</f>
        <v>0</v>
      </c>
      <c r="H8" s="22">
        <f>IF(EDATE($B8,H$4)&gt;end_date,"",SUMIFS(Data!$E:$E,Data!$A:$A,$B8,Data!$B:$B,H$4))</f>
        <v>0</v>
      </c>
      <c r="I8" s="22">
        <f>IF(EDATE($B8,I$4)&gt;end_date,"",SUMIFS(Data!$E:$E,Data!$A:$A,$B8,Data!$B:$B,I$4))</f>
        <v>0</v>
      </c>
      <c r="J8" s="22">
        <f>IF(EDATE($B8,J$4)&gt;end_date,"",SUMIFS(Data!$E:$E,Data!$A:$A,$B8,Data!$B:$B,J$4))</f>
        <v>0</v>
      </c>
      <c r="K8" s="22">
        <f>IF(EDATE($B8,K$4)&gt;end_date,"",SUMIFS(Data!$E:$E,Data!$A:$A,$B8,Data!$B:$B,K$4))</f>
        <v>0</v>
      </c>
      <c r="L8" s="22">
        <f>IF(EDATE($B8,L$4)&gt;end_date,"",SUMIFS(Data!$E:$E,Data!$A:$A,$B8,Data!$B:$B,L$4))</f>
        <v>0</v>
      </c>
      <c r="M8" s="22">
        <f>IF(EDATE($B8,M$4)&gt;end_date,"",SUMIFS(Data!$E:$E,Data!$A:$A,$B8,Data!$B:$B,M$4))</f>
        <v>0</v>
      </c>
      <c r="N8" s="22">
        <f>IF(EDATE($B8,N$4)&gt;end_date,"",SUMIFS(Data!$E:$E,Data!$A:$A,$B8,Data!$B:$B,N$4))</f>
        <v>0</v>
      </c>
      <c r="O8" s="22">
        <f>IF(EDATE($B8,O$4)&gt;end_date,"",SUMIFS(Data!$E:$E,Data!$A:$A,$B8,Data!$B:$B,O$4))</f>
        <v>0</v>
      </c>
      <c r="P8" s="22">
        <f>IF(EDATE($B8,P$4)&gt;end_date,"",SUMIFS(Data!$E:$E,Data!$A:$A,$B8,Data!$B:$B,P$4))</f>
        <v>0</v>
      </c>
      <c r="Q8" s="22">
        <f>IF(EDATE($B8,Q$4)&gt;end_date,"",SUMIFS(Data!$E:$E,Data!$A:$A,$B8,Data!$B:$B,Q$4))</f>
        <v>0</v>
      </c>
      <c r="R8" s="22">
        <f>IF(EDATE($B8,R$4)&gt;end_date,"",SUMIFS(Data!$E:$E,Data!$A:$A,$B8,Data!$B:$B,R$4))</f>
        <v>0</v>
      </c>
      <c r="S8" s="22">
        <f>IF(EDATE($B8,S$4)&gt;end_date,"",SUMIFS(Data!$E:$E,Data!$A:$A,$B8,Data!$B:$B,S$4))</f>
        <v>0</v>
      </c>
      <c r="T8" s="22">
        <f>IF(EDATE($B8,T$4)&gt;end_date,"",SUMIFS(Data!$E:$E,Data!$A:$A,$B8,Data!$B:$B,T$4))</f>
        <v>0</v>
      </c>
      <c r="U8" s="22">
        <f>IF(EDATE($B8,U$4)&gt;end_date,"",SUMIFS(Data!$E:$E,Data!$A:$A,$B8,Data!$B:$B,U$4))</f>
        <v>4551885</v>
      </c>
      <c r="V8" s="22">
        <f>IF(EDATE($B8,V$4)&gt;end_date,"",SUMIFS(Data!$E:$E,Data!$A:$A,$B8,Data!$B:$B,V$4))</f>
        <v>4677435</v>
      </c>
      <c r="W8" s="22">
        <f>IF(EDATE($B8,W$4)&gt;end_date,"",SUMIFS(Data!$E:$E,Data!$A:$A,$B8,Data!$B:$B,W$4))</f>
        <v>4802985</v>
      </c>
      <c r="X8" s="22">
        <f>IF(EDATE($B8,X$4)&gt;end_date,"",SUMIFS(Data!$E:$E,Data!$A:$A,$B8,Data!$B:$B,X$4))</f>
        <v>4925745</v>
      </c>
      <c r="Y8" s="22">
        <f>IF(EDATE($B8,Y$4)&gt;end_date,"",SUMIFS(Data!$E:$E,Data!$A:$A,$B8,Data!$B:$B,Y$4))</f>
        <v>5049900</v>
      </c>
      <c r="Z8" s="22">
        <f>IF(EDATE($B8,Z$4)&gt;end_date,"",SUMIFS(Data!$E:$E,Data!$A:$A,$B8,Data!$B:$B,Z$4))</f>
        <v>5151735</v>
      </c>
      <c r="AA8" s="22">
        <f>IF(EDATE($B8,AA$4)&gt;end_date,"",SUMIFS(Data!$E:$E,Data!$A:$A,$B8,Data!$B:$B,AA$4))</f>
        <v>5278680</v>
      </c>
      <c r="AB8" s="22">
        <f>IF(EDATE($B8,AB$4)&gt;end_date,"",SUMIFS(Data!$E:$E,Data!$A:$A,$B8,Data!$B:$B,AB$4))</f>
        <v>5347035</v>
      </c>
      <c r="AC8" s="22">
        <f>IF(EDATE($B8,AC$4)&gt;end_date,"",SUMIFS(Data!$E:$E,Data!$A:$A,$B8,Data!$B:$B,AC$4))</f>
        <v>5568514.5</v>
      </c>
      <c r="AD8" s="22">
        <f>IF(EDATE($B8,AD$4)&gt;end_date,"",SUMIFS(Data!$E:$E,Data!$A:$A,$B8,Data!$B:$B,AD$4))</f>
        <v>5605993.5</v>
      </c>
      <c r="AE8" s="22">
        <f>IF(EDATE($B8,AE$4)&gt;end_date,"",SUMIFS(Data!$E:$E,Data!$A:$A,$B8,Data!$B:$B,AE$4))</f>
        <v>5634823.5</v>
      </c>
      <c r="AF8" s="22">
        <f>IF(EDATE($B8,AF$4)&gt;end_date,"",SUMIFS(Data!$E:$E,Data!$A:$A,$B8,Data!$B:$B,AF$4))</f>
        <v>5672302.5</v>
      </c>
      <c r="AG8" s="22">
        <f>IF(EDATE($B8,AG$4)&gt;end_date,"",SUMIFS(Data!$E:$E,Data!$A:$A,$B8,Data!$B:$B,AG$4))</f>
        <v>5706898.5</v>
      </c>
      <c r="AH8" s="22">
        <f>IF(EDATE($B8,AH$4)&gt;end_date,"",SUMIFS(Data!$E:$E,Data!$A:$A,$B8,Data!$B:$B,AH$4))</f>
        <v>5742936</v>
      </c>
      <c r="AI8" s="22">
        <f>IF(EDATE($B8,AI$4)&gt;end_date,"",SUMIFS(Data!$E:$E,Data!$A:$A,$B8,Data!$B:$B,AI$4))</f>
        <v>5773207.5</v>
      </c>
      <c r="AJ8" s="22">
        <f>IF(EDATE($B8,AJ$4)&gt;end_date,"",SUMIFS(Data!$E:$E,Data!$A:$A,$B8,Data!$B:$B,AJ$4))</f>
        <v>5803479</v>
      </c>
      <c r="AK8" s="22">
        <f>IF(EDATE($B8,AK$4)&gt;end_date,"",SUMIFS(Data!$E:$E,Data!$A:$A,$B8,Data!$B:$B,AK$4))</f>
        <v>5830867.5</v>
      </c>
      <c r="AL8" s="22">
        <f>IF(EDATE($B8,AL$4)&gt;end_date,"",SUMIFS(Data!$E:$E,Data!$A:$A,$B8,Data!$B:$B,AL$4))</f>
        <v>5851048.5</v>
      </c>
      <c r="AM8" s="22">
        <f>IF(EDATE($B8,AM$4)&gt;end_date,"",SUMIFS(Data!$E:$E,Data!$A:$A,$B8,Data!$B:$B,AM$4))</f>
        <v>5874112.5</v>
      </c>
      <c r="AN8" s="22">
        <f>IF(EDATE($B8,AN$4)&gt;end_date,"",SUMIFS(Data!$E:$E,Data!$A:$A,$B8,Data!$B:$B,AN$4))</f>
        <v>5891410.5</v>
      </c>
      <c r="AO8" s="22">
        <f>IF(EDATE($B8,AO$4)&gt;end_date,"",SUMIFS(Data!$E:$E,Data!$A:$A,$B8,Data!$B:$B,AO$4))</f>
        <v>6088896</v>
      </c>
      <c r="AP8" s="22">
        <f>IF(EDATE($B8,AP$4)&gt;end_date,"",SUMIFS(Data!$E:$E,Data!$A:$A,$B8,Data!$B:$B,AP$4))</f>
        <v>6100800</v>
      </c>
      <c r="AQ8" s="22">
        <f>IF(EDATE($B8,AQ$4)&gt;end_date,"",SUMIFS(Data!$E:$E,Data!$A:$A,$B8,Data!$B:$B,AQ$4))</f>
        <v>6109728</v>
      </c>
      <c r="AR8" s="22">
        <f>IF(EDATE($B8,AR$4)&gt;end_date,"",SUMIFS(Data!$E:$E,Data!$A:$A,$B8,Data!$B:$B,AR$4))</f>
        <v>6118656</v>
      </c>
      <c r="AS8" s="22">
        <f>IF(EDATE($B8,AS$4)&gt;end_date,"",SUMIFS(Data!$E:$E,Data!$A:$A,$B8,Data!$B:$B,AS$4))</f>
        <v>6127584</v>
      </c>
      <c r="AT8" s="22">
        <f>IF(EDATE($B8,AT$4)&gt;end_date,"",SUMIFS(Data!$E:$E,Data!$A:$A,$B8,Data!$B:$B,AT$4))</f>
        <v>6136512</v>
      </c>
      <c r="AU8" s="22">
        <f>IF(EDATE($B8,AU$4)&gt;end_date,"",SUMIFS(Data!$E:$E,Data!$A:$A,$B8,Data!$B:$B,AU$4))</f>
        <v>6143952</v>
      </c>
      <c r="AV8" s="22">
        <f>IF(EDATE($B8,AV$4)&gt;end_date,"",SUMIFS(Data!$E:$E,Data!$A:$A,$B8,Data!$B:$B,AV$4))</f>
        <v>6152880</v>
      </c>
      <c r="AW8" s="22">
        <f>IF(EDATE($B8,AW$4)&gt;end_date,"",SUMIFS(Data!$E:$E,Data!$A:$A,$B8,Data!$B:$B,AW$4))</f>
        <v>6158832</v>
      </c>
      <c r="AX8" s="22">
        <f>IF(EDATE($B8,AX$4)&gt;end_date,"",SUMIFS(Data!$E:$E,Data!$A:$A,$B8,Data!$B:$B,AX$4))</f>
        <v>6166272</v>
      </c>
      <c r="AY8" s="22">
        <f>IF(EDATE($B8,AY$4)&gt;end_date,"",SUMIFS(Data!$E:$E,Data!$A:$A,$B8,Data!$B:$B,AY$4))</f>
        <v>6175200</v>
      </c>
      <c r="AZ8" s="22">
        <f>IF(EDATE($B8,AZ$4)&gt;end_date,"",SUMIFS(Data!$E:$E,Data!$A:$A,$B8,Data!$B:$B,AZ$4))</f>
        <v>6178176</v>
      </c>
      <c r="BA8" s="22">
        <f>IF(EDATE($B8,BA$4)&gt;end_date,"",SUMIFS(Data!$E:$E,Data!$A:$A,$B8,Data!$B:$B,BA$4))</f>
        <v>6184128</v>
      </c>
      <c r="BB8" s="22" t="str">
        <f>IF(EDATE($B8,BB$4)&gt;end_date,"",SUMIFS(Data!$E:$E,Data!$A:$A,$B8,Data!$B:$B,BB$4))</f>
        <v/>
      </c>
      <c r="BC8" s="22" t="str">
        <f>IF(EDATE($B8,BC$4)&gt;end_date,"",SUMIFS(Data!$E:$E,Data!$A:$A,$B8,Data!$B:$B,BC$4))</f>
        <v/>
      </c>
      <c r="BD8" s="23" t="str">
        <f>IF(EDATE($B8,BD$4)&gt;end_date,"",SUMIFS(Data!$E:$E,Data!$A:$A,$B8,Data!$B:$B,BD$4))</f>
        <v/>
      </c>
      <c r="BE8" s="16"/>
      <c r="BF8" s="16"/>
      <c r="BG8" s="16"/>
      <c r="BH8" s="16"/>
      <c r="BI8" s="16"/>
      <c r="BJ8" s="16"/>
      <c r="BK8" s="16"/>
      <c r="BL8" s="16"/>
      <c r="BM8" s="16"/>
      <c r="BN8" s="16"/>
      <c r="BO8" s="16"/>
      <c r="BP8" s="16"/>
    </row>
    <row r="9" spans="2:68" x14ac:dyDescent="0.25">
      <c r="B9" s="31">
        <f t="shared" si="1"/>
        <v>42309</v>
      </c>
      <c r="C9" s="22">
        <f>IF(EDATE($B9,C$4)&gt;end_date,"",SUMIFS(Data!$E:$E,Data!$A:$A,$B9,Data!$B:$B,C$4))</f>
        <v>0</v>
      </c>
      <c r="D9" s="22">
        <f>IF(EDATE($B9,D$4)&gt;end_date,"",SUMIFS(Data!$E:$E,Data!$A:$A,$B9,Data!$B:$B,D$4))</f>
        <v>0</v>
      </c>
      <c r="E9" s="22">
        <f>IF(EDATE($B9,E$4)&gt;end_date,"",SUMIFS(Data!$E:$E,Data!$A:$A,$B9,Data!$B:$B,E$4))</f>
        <v>0</v>
      </c>
      <c r="F9" s="22">
        <f>IF(EDATE($B9,F$4)&gt;end_date,"",SUMIFS(Data!$E:$E,Data!$A:$A,$B9,Data!$B:$B,F$4))</f>
        <v>0</v>
      </c>
      <c r="G9" s="22">
        <f>IF(EDATE($B9,G$4)&gt;end_date,"",SUMIFS(Data!$E:$E,Data!$A:$A,$B9,Data!$B:$B,G$4))</f>
        <v>0</v>
      </c>
      <c r="H9" s="22">
        <f>IF(EDATE($B9,H$4)&gt;end_date,"",SUMIFS(Data!$E:$E,Data!$A:$A,$B9,Data!$B:$B,H$4))</f>
        <v>0</v>
      </c>
      <c r="I9" s="22">
        <f>IF(EDATE($B9,I$4)&gt;end_date,"",SUMIFS(Data!$E:$E,Data!$A:$A,$B9,Data!$B:$B,I$4))</f>
        <v>0</v>
      </c>
      <c r="J9" s="22">
        <f>IF(EDATE($B9,J$4)&gt;end_date,"",SUMIFS(Data!$E:$E,Data!$A:$A,$B9,Data!$B:$B,J$4))</f>
        <v>0</v>
      </c>
      <c r="K9" s="22">
        <f>IF(EDATE($B9,K$4)&gt;end_date,"",SUMIFS(Data!$E:$E,Data!$A:$A,$B9,Data!$B:$B,K$4))</f>
        <v>0</v>
      </c>
      <c r="L9" s="22">
        <f>IF(EDATE($B9,L$4)&gt;end_date,"",SUMIFS(Data!$E:$E,Data!$A:$A,$B9,Data!$B:$B,L$4))</f>
        <v>0</v>
      </c>
      <c r="M9" s="22">
        <f>IF(EDATE($B9,M$4)&gt;end_date,"",SUMIFS(Data!$E:$E,Data!$A:$A,$B9,Data!$B:$B,M$4))</f>
        <v>0</v>
      </c>
      <c r="N9" s="22">
        <f>IF(EDATE($B9,N$4)&gt;end_date,"",SUMIFS(Data!$E:$E,Data!$A:$A,$B9,Data!$B:$B,N$4))</f>
        <v>0</v>
      </c>
      <c r="O9" s="22">
        <f>IF(EDATE($B9,O$4)&gt;end_date,"",SUMIFS(Data!$E:$E,Data!$A:$A,$B9,Data!$B:$B,O$4))</f>
        <v>0</v>
      </c>
      <c r="P9" s="22">
        <f>IF(EDATE($B9,P$4)&gt;end_date,"",SUMIFS(Data!$E:$E,Data!$A:$A,$B9,Data!$B:$B,P$4))</f>
        <v>0</v>
      </c>
      <c r="Q9" s="22">
        <f>IF(EDATE($B9,Q$4)&gt;end_date,"",SUMIFS(Data!$E:$E,Data!$A:$A,$B9,Data!$B:$B,Q$4))</f>
        <v>0</v>
      </c>
      <c r="R9" s="22">
        <f>IF(EDATE($B9,R$4)&gt;end_date,"",SUMIFS(Data!$E:$E,Data!$A:$A,$B9,Data!$B:$B,R$4))</f>
        <v>0</v>
      </c>
      <c r="S9" s="22">
        <f>IF(EDATE($B9,S$4)&gt;end_date,"",SUMIFS(Data!$E:$E,Data!$A:$A,$B9,Data!$B:$B,S$4))</f>
        <v>0</v>
      </c>
      <c r="T9" s="22">
        <f>IF(EDATE($B9,T$4)&gt;end_date,"",SUMIFS(Data!$E:$E,Data!$A:$A,$B9,Data!$B:$B,T$4))</f>
        <v>0</v>
      </c>
      <c r="U9" s="22">
        <f>IF(EDATE($B9,U$4)&gt;end_date,"",SUMIFS(Data!$E:$E,Data!$A:$A,$B9,Data!$B:$B,U$4))</f>
        <v>4165980</v>
      </c>
      <c r="V9" s="22">
        <f>IF(EDATE($B9,V$4)&gt;end_date,"",SUMIFS(Data!$E:$E,Data!$A:$A,$B9,Data!$B:$B,V$4))</f>
        <v>4299750</v>
      </c>
      <c r="W9" s="22">
        <f>IF(EDATE($B9,W$4)&gt;end_date,"",SUMIFS(Data!$E:$E,Data!$A:$A,$B9,Data!$B:$B,W$4))</f>
        <v>4420290</v>
      </c>
      <c r="X9" s="22">
        <f>IF(EDATE($B9,X$4)&gt;end_date,"",SUMIFS(Data!$E:$E,Data!$A:$A,$B9,Data!$B:$B,X$4))</f>
        <v>4543770</v>
      </c>
      <c r="Y9" s="22">
        <f>IF(EDATE($B9,Y$4)&gt;end_date,"",SUMIFS(Data!$E:$E,Data!$A:$A,$B9,Data!$B:$B,Y$4))</f>
        <v>4642260</v>
      </c>
      <c r="Z9" s="22">
        <f>IF(EDATE($B9,Z$4)&gt;end_date,"",SUMIFS(Data!$E:$E,Data!$A:$A,$B9,Data!$B:$B,Z$4))</f>
        <v>4739280</v>
      </c>
      <c r="AA9" s="22">
        <f>IF(EDATE($B9,AA$4)&gt;end_date,"",SUMIFS(Data!$E:$E,Data!$A:$A,$B9,Data!$B:$B,AA$4))</f>
        <v>4848060</v>
      </c>
      <c r="AB9" s="22">
        <f>IF(EDATE($B9,AB$4)&gt;end_date,"",SUMIFS(Data!$E:$E,Data!$A:$A,$B9,Data!$B:$B,AB$4))</f>
        <v>5070422</v>
      </c>
      <c r="AC9" s="22">
        <f>IF(EDATE($B9,AC$4)&gt;end_date,"",SUMIFS(Data!$E:$E,Data!$A:$A,$B9,Data!$B:$B,AC$4))</f>
        <v>5114473</v>
      </c>
      <c r="AD9" s="22">
        <f>IF(EDATE($B9,AD$4)&gt;end_date,"",SUMIFS(Data!$E:$E,Data!$A:$A,$B9,Data!$B:$B,AD$4))</f>
        <v>5147891</v>
      </c>
      <c r="AE9" s="22">
        <f>IF(EDATE($B9,AE$4)&gt;end_date,"",SUMIFS(Data!$E:$E,Data!$A:$A,$B9,Data!$B:$B,AE$4))</f>
        <v>5188904</v>
      </c>
      <c r="AF9" s="22">
        <f>IF(EDATE($B9,AF$4)&gt;end_date,"",SUMIFS(Data!$E:$E,Data!$A:$A,$B9,Data!$B:$B,AF$4))</f>
        <v>5225360</v>
      </c>
      <c r="AG9" s="22">
        <f>IF(EDATE($B9,AG$4)&gt;end_date,"",SUMIFS(Data!$E:$E,Data!$A:$A,$B9,Data!$B:$B,AG$4))</f>
        <v>5264854</v>
      </c>
      <c r="AH9" s="22">
        <f>IF(EDATE($B9,AH$4)&gt;end_date,"",SUMIFS(Data!$E:$E,Data!$A:$A,$B9,Data!$B:$B,AH$4))</f>
        <v>5299791</v>
      </c>
      <c r="AI9" s="22">
        <f>IF(EDATE($B9,AI$4)&gt;end_date,"",SUMIFS(Data!$E:$E,Data!$A:$A,$B9,Data!$B:$B,AI$4))</f>
        <v>5331690</v>
      </c>
      <c r="AJ9" s="22">
        <f>IF(EDATE($B9,AJ$4)&gt;end_date,"",SUMIFS(Data!$E:$E,Data!$A:$A,$B9,Data!$B:$B,AJ$4))</f>
        <v>5360551</v>
      </c>
      <c r="AK9" s="22">
        <f>IF(EDATE($B9,AK$4)&gt;end_date,"",SUMIFS(Data!$E:$E,Data!$A:$A,$B9,Data!$B:$B,AK$4))</f>
        <v>5381817</v>
      </c>
      <c r="AL9" s="22">
        <f>IF(EDATE($B9,AL$4)&gt;end_date,"",SUMIFS(Data!$E:$E,Data!$A:$A,$B9,Data!$B:$B,AL$4))</f>
        <v>5403083</v>
      </c>
      <c r="AM9" s="22">
        <f>IF(EDATE($B9,AM$4)&gt;end_date,"",SUMIFS(Data!$E:$E,Data!$A:$A,$B9,Data!$B:$B,AM$4))</f>
        <v>5424349</v>
      </c>
      <c r="AN9" s="22">
        <f>IF(EDATE($B9,AN$4)&gt;end_date,"",SUMIFS(Data!$E:$E,Data!$A:$A,$B9,Data!$B:$B,AN$4))</f>
        <v>5613440</v>
      </c>
      <c r="AO9" s="22">
        <f>IF(EDATE($B9,AO$4)&gt;end_date,"",SUMIFS(Data!$E:$E,Data!$A:$A,$B9,Data!$B:$B,AO$4))</f>
        <v>5624416</v>
      </c>
      <c r="AP9" s="22">
        <f>IF(EDATE($B9,AP$4)&gt;end_date,"",SUMIFS(Data!$E:$E,Data!$A:$A,$B9,Data!$B:$B,AP$4))</f>
        <v>5635392</v>
      </c>
      <c r="AQ9" s="22">
        <f>IF(EDATE($B9,AQ$4)&gt;end_date,"",SUMIFS(Data!$E:$E,Data!$A:$A,$B9,Data!$B:$B,AQ$4))</f>
        <v>5643232</v>
      </c>
      <c r="AR9" s="22">
        <f>IF(EDATE($B9,AR$4)&gt;end_date,"",SUMIFS(Data!$E:$E,Data!$A:$A,$B9,Data!$B:$B,AR$4))</f>
        <v>5654208</v>
      </c>
      <c r="AS9" s="22">
        <f>IF(EDATE($B9,AS$4)&gt;end_date,"",SUMIFS(Data!$E:$E,Data!$A:$A,$B9,Data!$B:$B,AS$4))</f>
        <v>5663616</v>
      </c>
      <c r="AT9" s="22">
        <f>IF(EDATE($B9,AT$4)&gt;end_date,"",SUMIFS(Data!$E:$E,Data!$A:$A,$B9,Data!$B:$B,AT$4))</f>
        <v>5673024</v>
      </c>
      <c r="AU9" s="22">
        <f>IF(EDATE($B9,AU$4)&gt;end_date,"",SUMIFS(Data!$E:$E,Data!$A:$A,$B9,Data!$B:$B,AU$4))</f>
        <v>5680864</v>
      </c>
      <c r="AV9" s="22">
        <f>IF(EDATE($B9,AV$4)&gt;end_date,"",SUMIFS(Data!$E:$E,Data!$A:$A,$B9,Data!$B:$B,AV$4))</f>
        <v>5687136</v>
      </c>
      <c r="AW9" s="22">
        <f>IF(EDATE($B9,AW$4)&gt;end_date,"",SUMIFS(Data!$E:$E,Data!$A:$A,$B9,Data!$B:$B,AW$4))</f>
        <v>5694976</v>
      </c>
      <c r="AX9" s="22">
        <f>IF(EDATE($B9,AX$4)&gt;end_date,"",SUMIFS(Data!$E:$E,Data!$A:$A,$B9,Data!$B:$B,AX$4))</f>
        <v>5702816</v>
      </c>
      <c r="AY9" s="22">
        <f>IF(EDATE($B9,AY$4)&gt;end_date,"",SUMIFS(Data!$E:$E,Data!$A:$A,$B9,Data!$B:$B,AY$4))</f>
        <v>5707520</v>
      </c>
      <c r="AZ9" s="22">
        <f>IF(EDATE($B9,AZ$4)&gt;end_date,"",SUMIFS(Data!$E:$E,Data!$A:$A,$B9,Data!$B:$B,AZ$4))</f>
        <v>5712224</v>
      </c>
      <c r="BA9" s="22" t="str">
        <f>IF(EDATE($B9,BA$4)&gt;end_date,"",SUMIFS(Data!$E:$E,Data!$A:$A,$B9,Data!$B:$B,BA$4))</f>
        <v/>
      </c>
      <c r="BB9" s="22" t="str">
        <f>IF(EDATE($B9,BB$4)&gt;end_date,"",SUMIFS(Data!$E:$E,Data!$A:$A,$B9,Data!$B:$B,BB$4))</f>
        <v/>
      </c>
      <c r="BC9" s="22" t="str">
        <f>IF(EDATE($B9,BC$4)&gt;end_date,"",SUMIFS(Data!$E:$E,Data!$A:$A,$B9,Data!$B:$B,BC$4))</f>
        <v/>
      </c>
      <c r="BD9" s="23" t="str">
        <f>IF(EDATE($B9,BD$4)&gt;end_date,"",SUMIFS(Data!$E:$E,Data!$A:$A,$B9,Data!$B:$B,BD$4))</f>
        <v/>
      </c>
      <c r="BE9" s="16"/>
      <c r="BF9" s="16"/>
      <c r="BG9" s="16"/>
      <c r="BH9" s="16"/>
      <c r="BI9" s="16"/>
      <c r="BJ9" s="16"/>
      <c r="BK9" s="16"/>
      <c r="BL9" s="16"/>
      <c r="BM9" s="16"/>
      <c r="BN9" s="16"/>
      <c r="BO9" s="16"/>
      <c r="BP9" s="16"/>
    </row>
    <row r="10" spans="2:68" x14ac:dyDescent="0.25">
      <c r="B10" s="31">
        <f t="shared" si="1"/>
        <v>42339</v>
      </c>
      <c r="C10" s="22">
        <f>IF(EDATE($B10,C$4)&gt;end_date,"",SUMIFS(Data!$E:$E,Data!$A:$A,$B10,Data!$B:$B,C$4))</f>
        <v>0</v>
      </c>
      <c r="D10" s="22">
        <f>IF(EDATE($B10,D$4)&gt;end_date,"",SUMIFS(Data!$E:$E,Data!$A:$A,$B10,Data!$B:$B,D$4))</f>
        <v>0</v>
      </c>
      <c r="E10" s="22">
        <f>IF(EDATE($B10,E$4)&gt;end_date,"",SUMIFS(Data!$E:$E,Data!$A:$A,$B10,Data!$B:$B,E$4))</f>
        <v>0</v>
      </c>
      <c r="F10" s="22">
        <f>IF(EDATE($B10,F$4)&gt;end_date,"",SUMIFS(Data!$E:$E,Data!$A:$A,$B10,Data!$B:$B,F$4))</f>
        <v>0</v>
      </c>
      <c r="G10" s="22">
        <f>IF(EDATE($B10,G$4)&gt;end_date,"",SUMIFS(Data!$E:$E,Data!$A:$A,$B10,Data!$B:$B,G$4))</f>
        <v>0</v>
      </c>
      <c r="H10" s="22">
        <f>IF(EDATE($B10,H$4)&gt;end_date,"",SUMIFS(Data!$E:$E,Data!$A:$A,$B10,Data!$B:$B,H$4))</f>
        <v>0</v>
      </c>
      <c r="I10" s="22">
        <f>IF(EDATE($B10,I$4)&gt;end_date,"",SUMIFS(Data!$E:$E,Data!$A:$A,$B10,Data!$B:$B,I$4))</f>
        <v>0</v>
      </c>
      <c r="J10" s="22">
        <f>IF(EDATE($B10,J$4)&gt;end_date,"",SUMIFS(Data!$E:$E,Data!$A:$A,$B10,Data!$B:$B,J$4))</f>
        <v>0</v>
      </c>
      <c r="K10" s="22">
        <f>IF(EDATE($B10,K$4)&gt;end_date,"",SUMIFS(Data!$E:$E,Data!$A:$A,$B10,Data!$B:$B,K$4))</f>
        <v>0</v>
      </c>
      <c r="L10" s="22">
        <f>IF(EDATE($B10,L$4)&gt;end_date,"",SUMIFS(Data!$E:$E,Data!$A:$A,$B10,Data!$B:$B,L$4))</f>
        <v>0</v>
      </c>
      <c r="M10" s="22">
        <f>IF(EDATE($B10,M$4)&gt;end_date,"",SUMIFS(Data!$E:$E,Data!$A:$A,$B10,Data!$B:$B,M$4))</f>
        <v>0</v>
      </c>
      <c r="N10" s="22">
        <f>IF(EDATE($B10,N$4)&gt;end_date,"",SUMIFS(Data!$E:$E,Data!$A:$A,$B10,Data!$B:$B,N$4))</f>
        <v>0</v>
      </c>
      <c r="O10" s="22">
        <f>IF(EDATE($B10,O$4)&gt;end_date,"",SUMIFS(Data!$E:$E,Data!$A:$A,$B10,Data!$B:$B,O$4))</f>
        <v>0</v>
      </c>
      <c r="P10" s="22">
        <f>IF(EDATE($B10,P$4)&gt;end_date,"",SUMIFS(Data!$E:$E,Data!$A:$A,$B10,Data!$B:$B,P$4))</f>
        <v>0</v>
      </c>
      <c r="Q10" s="22">
        <f>IF(EDATE($B10,Q$4)&gt;end_date,"",SUMIFS(Data!$E:$E,Data!$A:$A,$B10,Data!$B:$B,Q$4))</f>
        <v>0</v>
      </c>
      <c r="R10" s="22">
        <f>IF(EDATE($B10,R$4)&gt;end_date,"",SUMIFS(Data!$E:$E,Data!$A:$A,$B10,Data!$B:$B,R$4))</f>
        <v>0</v>
      </c>
      <c r="S10" s="22">
        <f>IF(EDATE($B10,S$4)&gt;end_date,"",SUMIFS(Data!$E:$E,Data!$A:$A,$B10,Data!$B:$B,S$4))</f>
        <v>0</v>
      </c>
      <c r="T10" s="22">
        <f>IF(EDATE($B10,T$4)&gt;end_date,"",SUMIFS(Data!$E:$E,Data!$A:$A,$B10,Data!$B:$B,T$4))</f>
        <v>0</v>
      </c>
      <c r="U10" s="22">
        <f>IF(EDATE($B10,U$4)&gt;end_date,"",SUMIFS(Data!$E:$E,Data!$A:$A,$B10,Data!$B:$B,U$4))</f>
        <v>4434510</v>
      </c>
      <c r="V10" s="22">
        <f>IF(EDATE($B10,V$4)&gt;end_date,"",SUMIFS(Data!$E:$E,Data!$A:$A,$B10,Data!$B:$B,V$4))</f>
        <v>4577610</v>
      </c>
      <c r="W10" s="22">
        <f>IF(EDATE($B10,W$4)&gt;end_date,"",SUMIFS(Data!$E:$E,Data!$A:$A,$B10,Data!$B:$B,W$4))</f>
        <v>4717530</v>
      </c>
      <c r="X10" s="22">
        <f>IF(EDATE($B10,X$4)&gt;end_date,"",SUMIFS(Data!$E:$E,Data!$A:$A,$B10,Data!$B:$B,X$4))</f>
        <v>4825650</v>
      </c>
      <c r="Y10" s="22">
        <f>IF(EDATE($B10,Y$4)&gt;end_date,"",SUMIFS(Data!$E:$E,Data!$A:$A,$B10,Data!$B:$B,Y$4))</f>
        <v>4924230</v>
      </c>
      <c r="Z10" s="22">
        <f>IF(EDATE($B10,Z$4)&gt;end_date,"",SUMIFS(Data!$E:$E,Data!$A:$A,$B10,Data!$B:$B,Z$4))</f>
        <v>5018040</v>
      </c>
      <c r="AA10" s="22">
        <f>IF(EDATE($B10,AA$4)&gt;end_date,"",SUMIFS(Data!$E:$E,Data!$A:$A,$B10,Data!$B:$B,AA$4))</f>
        <v>5298675</v>
      </c>
      <c r="AB10" s="22">
        <f>IF(EDATE($B10,AB$4)&gt;end_date,"",SUMIFS(Data!$E:$E,Data!$A:$A,$B10,Data!$B:$B,AB$4))</f>
        <v>5380825</v>
      </c>
      <c r="AC10" s="22">
        <f>IF(EDATE($B10,AC$4)&gt;end_date,"",SUMIFS(Data!$E:$E,Data!$A:$A,$B10,Data!$B:$B,AC$4))</f>
        <v>5421900</v>
      </c>
      <c r="AD10" s="22">
        <f>IF(EDATE($B10,AD$4)&gt;end_date,"",SUMIFS(Data!$E:$E,Data!$A:$A,$B10,Data!$B:$B,AD$4))</f>
        <v>5469547</v>
      </c>
      <c r="AE10" s="22">
        <f>IF(EDATE($B10,AE$4)&gt;end_date,"",SUMIFS(Data!$E:$E,Data!$A:$A,$B10,Data!$B:$B,AE$4))</f>
        <v>5508979</v>
      </c>
      <c r="AF10" s="22">
        <f>IF(EDATE($B10,AF$4)&gt;end_date,"",SUMIFS(Data!$E:$E,Data!$A:$A,$B10,Data!$B:$B,AF$4))</f>
        <v>5550054</v>
      </c>
      <c r="AG10" s="22">
        <f>IF(EDATE($B10,AG$4)&gt;end_date,"",SUMIFS(Data!$E:$E,Data!$A:$A,$B10,Data!$B:$B,AG$4))</f>
        <v>5589486</v>
      </c>
      <c r="AH10" s="22">
        <f>IF(EDATE($B10,AH$4)&gt;end_date,"",SUMIFS(Data!$E:$E,Data!$A:$A,$B10,Data!$B:$B,AH$4))</f>
        <v>5632204</v>
      </c>
      <c r="AI10" s="22">
        <f>IF(EDATE($B10,AI$4)&gt;end_date,"",SUMIFS(Data!$E:$E,Data!$A:$A,$B10,Data!$B:$B,AI$4))</f>
        <v>5665064</v>
      </c>
      <c r="AJ10" s="22">
        <f>IF(EDATE($B10,AJ$4)&gt;end_date,"",SUMIFS(Data!$E:$E,Data!$A:$A,$B10,Data!$B:$B,AJ$4))</f>
        <v>5688066</v>
      </c>
      <c r="AK10" s="22">
        <f>IF(EDATE($B10,AK$4)&gt;end_date,"",SUMIFS(Data!$E:$E,Data!$A:$A,$B10,Data!$B:$B,AK$4))</f>
        <v>5711068</v>
      </c>
      <c r="AL10" s="22">
        <f>IF(EDATE($B10,AL$4)&gt;end_date,"",SUMIFS(Data!$E:$E,Data!$A:$A,$B10,Data!$B:$B,AL$4))</f>
        <v>5729141</v>
      </c>
      <c r="AM10" s="22">
        <f>IF(EDATE($B10,AM$4)&gt;end_date,"",SUMIFS(Data!$E:$E,Data!$A:$A,$B10,Data!$B:$B,AM$4))</f>
        <v>5937696</v>
      </c>
      <c r="AN10" s="22">
        <f>IF(EDATE($B10,AN$4)&gt;end_date,"",SUMIFS(Data!$E:$E,Data!$A:$A,$B10,Data!$B:$B,AN$4))</f>
        <v>5956352</v>
      </c>
      <c r="AO10" s="22">
        <f>IF(EDATE($B10,AO$4)&gt;end_date,"",SUMIFS(Data!$E:$E,Data!$A:$A,$B10,Data!$B:$B,AO$4))</f>
        <v>5964832</v>
      </c>
      <c r="AP10" s="22">
        <f>IF(EDATE($B10,AP$4)&gt;end_date,"",SUMIFS(Data!$E:$E,Data!$A:$A,$B10,Data!$B:$B,AP$4))</f>
        <v>5978400</v>
      </c>
      <c r="AQ10" s="22">
        <f>IF(EDATE($B10,AQ$4)&gt;end_date,"",SUMIFS(Data!$E:$E,Data!$A:$A,$B10,Data!$B:$B,AQ$4))</f>
        <v>5990272</v>
      </c>
      <c r="AR10" s="22">
        <f>IF(EDATE($B10,AR$4)&gt;end_date,"",SUMIFS(Data!$E:$E,Data!$A:$A,$B10,Data!$B:$B,AR$4))</f>
        <v>5998752</v>
      </c>
      <c r="AS10" s="22">
        <f>IF(EDATE($B10,AS$4)&gt;end_date,"",SUMIFS(Data!$E:$E,Data!$A:$A,$B10,Data!$B:$B,AS$4))</f>
        <v>6007232</v>
      </c>
      <c r="AT10" s="22">
        <f>IF(EDATE($B10,AT$4)&gt;end_date,"",SUMIFS(Data!$E:$E,Data!$A:$A,$B10,Data!$B:$B,AT$4))</f>
        <v>6019104</v>
      </c>
      <c r="AU10" s="22">
        <f>IF(EDATE($B10,AU$4)&gt;end_date,"",SUMIFS(Data!$E:$E,Data!$A:$A,$B10,Data!$B:$B,AU$4))</f>
        <v>6029280</v>
      </c>
      <c r="AV10" s="22">
        <f>IF(EDATE($B10,AV$4)&gt;end_date,"",SUMIFS(Data!$E:$E,Data!$A:$A,$B10,Data!$B:$B,AV$4))</f>
        <v>6034368</v>
      </c>
      <c r="AW10" s="22">
        <f>IF(EDATE($B10,AW$4)&gt;end_date,"",SUMIFS(Data!$E:$E,Data!$A:$A,$B10,Data!$B:$B,AW$4))</f>
        <v>6041152</v>
      </c>
      <c r="AX10" s="22">
        <f>IF(EDATE($B10,AX$4)&gt;end_date,"",SUMIFS(Data!$E:$E,Data!$A:$A,$B10,Data!$B:$B,AX$4))</f>
        <v>6046240</v>
      </c>
      <c r="AY10" s="22">
        <f>IF(EDATE($B10,AY$4)&gt;end_date,"",SUMIFS(Data!$E:$E,Data!$A:$A,$B10,Data!$B:$B,AY$4))</f>
        <v>6051328</v>
      </c>
      <c r="AZ10" s="22" t="str">
        <f>IF(EDATE($B10,AZ$4)&gt;end_date,"",SUMIFS(Data!$E:$E,Data!$A:$A,$B10,Data!$B:$B,AZ$4))</f>
        <v/>
      </c>
      <c r="BA10" s="22" t="str">
        <f>IF(EDATE($B10,BA$4)&gt;end_date,"",SUMIFS(Data!$E:$E,Data!$A:$A,$B10,Data!$B:$B,BA$4))</f>
        <v/>
      </c>
      <c r="BB10" s="22" t="str">
        <f>IF(EDATE($B10,BB$4)&gt;end_date,"",SUMIFS(Data!$E:$E,Data!$A:$A,$B10,Data!$B:$B,BB$4))</f>
        <v/>
      </c>
      <c r="BC10" s="22" t="str">
        <f>IF(EDATE($B10,BC$4)&gt;end_date,"",SUMIFS(Data!$E:$E,Data!$A:$A,$B10,Data!$B:$B,BC$4))</f>
        <v/>
      </c>
      <c r="BD10" s="23" t="str">
        <f>IF(EDATE($B10,BD$4)&gt;end_date,"",SUMIFS(Data!$E:$E,Data!$A:$A,$B10,Data!$B:$B,BD$4))</f>
        <v/>
      </c>
      <c r="BE10" s="16"/>
      <c r="BF10" s="16"/>
      <c r="BG10" s="16"/>
      <c r="BH10" s="16"/>
      <c r="BI10" s="16"/>
      <c r="BJ10" s="16"/>
      <c r="BK10" s="16"/>
      <c r="BL10" s="16"/>
      <c r="BM10" s="16"/>
      <c r="BN10" s="16"/>
      <c r="BO10" s="16"/>
      <c r="BP10" s="16"/>
    </row>
    <row r="11" spans="2:68" x14ac:dyDescent="0.25">
      <c r="B11" s="31">
        <f t="shared" si="1"/>
        <v>42370</v>
      </c>
      <c r="C11" s="22">
        <f>IF(EDATE($B11,C$4)&gt;end_date,"",SUMIFS(Data!$E:$E,Data!$A:$A,$B11,Data!$B:$B,C$4))</f>
        <v>0</v>
      </c>
      <c r="D11" s="22">
        <f>IF(EDATE($B11,D$4)&gt;end_date,"",SUMIFS(Data!$E:$E,Data!$A:$A,$B11,Data!$B:$B,D$4))</f>
        <v>0</v>
      </c>
      <c r="E11" s="22">
        <f>IF(EDATE($B11,E$4)&gt;end_date,"",SUMIFS(Data!$E:$E,Data!$A:$A,$B11,Data!$B:$B,E$4))</f>
        <v>0</v>
      </c>
      <c r="F11" s="22">
        <f>IF(EDATE($B11,F$4)&gt;end_date,"",SUMIFS(Data!$E:$E,Data!$A:$A,$B11,Data!$B:$B,F$4))</f>
        <v>0</v>
      </c>
      <c r="G11" s="22">
        <f>IF(EDATE($B11,G$4)&gt;end_date,"",SUMIFS(Data!$E:$E,Data!$A:$A,$B11,Data!$B:$B,G$4))</f>
        <v>0</v>
      </c>
      <c r="H11" s="22">
        <f>IF(EDATE($B11,H$4)&gt;end_date,"",SUMIFS(Data!$E:$E,Data!$A:$A,$B11,Data!$B:$B,H$4))</f>
        <v>0</v>
      </c>
      <c r="I11" s="22">
        <f>IF(EDATE($B11,I$4)&gt;end_date,"",SUMIFS(Data!$E:$E,Data!$A:$A,$B11,Data!$B:$B,I$4))</f>
        <v>0</v>
      </c>
      <c r="J11" s="22">
        <f>IF(EDATE($B11,J$4)&gt;end_date,"",SUMIFS(Data!$E:$E,Data!$A:$A,$B11,Data!$B:$B,J$4))</f>
        <v>0</v>
      </c>
      <c r="K11" s="22">
        <f>IF(EDATE($B11,K$4)&gt;end_date,"",SUMIFS(Data!$E:$E,Data!$A:$A,$B11,Data!$B:$B,K$4))</f>
        <v>0</v>
      </c>
      <c r="L11" s="22">
        <f>IF(EDATE($B11,L$4)&gt;end_date,"",SUMIFS(Data!$E:$E,Data!$A:$A,$B11,Data!$B:$B,L$4))</f>
        <v>0</v>
      </c>
      <c r="M11" s="22">
        <f>IF(EDATE($B11,M$4)&gt;end_date,"",SUMIFS(Data!$E:$E,Data!$A:$A,$B11,Data!$B:$B,M$4))</f>
        <v>0</v>
      </c>
      <c r="N11" s="22">
        <f>IF(EDATE($B11,N$4)&gt;end_date,"",SUMIFS(Data!$E:$E,Data!$A:$A,$B11,Data!$B:$B,N$4))</f>
        <v>0</v>
      </c>
      <c r="O11" s="22">
        <f>IF(EDATE($B11,O$4)&gt;end_date,"",SUMIFS(Data!$E:$E,Data!$A:$A,$B11,Data!$B:$B,O$4))</f>
        <v>0</v>
      </c>
      <c r="P11" s="22">
        <f>IF(EDATE($B11,P$4)&gt;end_date,"",SUMIFS(Data!$E:$E,Data!$A:$A,$B11,Data!$B:$B,P$4))</f>
        <v>0</v>
      </c>
      <c r="Q11" s="22">
        <f>IF(EDATE($B11,Q$4)&gt;end_date,"",SUMIFS(Data!$E:$E,Data!$A:$A,$B11,Data!$B:$B,Q$4))</f>
        <v>0</v>
      </c>
      <c r="R11" s="22">
        <f>IF(EDATE($B11,R$4)&gt;end_date,"",SUMIFS(Data!$E:$E,Data!$A:$A,$B11,Data!$B:$B,R$4))</f>
        <v>0</v>
      </c>
      <c r="S11" s="22">
        <f>IF(EDATE($B11,S$4)&gt;end_date,"",SUMIFS(Data!$E:$E,Data!$A:$A,$B11,Data!$B:$B,S$4))</f>
        <v>0</v>
      </c>
      <c r="T11" s="22">
        <f>IF(EDATE($B11,T$4)&gt;end_date,"",SUMIFS(Data!$E:$E,Data!$A:$A,$B11,Data!$B:$B,T$4))</f>
        <v>0</v>
      </c>
      <c r="U11" s="22">
        <f>IF(EDATE($B11,U$4)&gt;end_date,"",SUMIFS(Data!$E:$E,Data!$A:$A,$B11,Data!$B:$B,U$4))</f>
        <v>4176135</v>
      </c>
      <c r="V11" s="22">
        <f>IF(EDATE($B11,V$4)&gt;end_date,"",SUMIFS(Data!$E:$E,Data!$A:$A,$B11,Data!$B:$B,V$4))</f>
        <v>4316730</v>
      </c>
      <c r="W11" s="22">
        <f>IF(EDATE($B11,W$4)&gt;end_date,"",SUMIFS(Data!$E:$E,Data!$A:$A,$B11,Data!$B:$B,W$4))</f>
        <v>4429515</v>
      </c>
      <c r="X11" s="22">
        <f>IF(EDATE($B11,X$4)&gt;end_date,"",SUMIFS(Data!$E:$E,Data!$A:$A,$B11,Data!$B:$B,X$4))</f>
        <v>4529940</v>
      </c>
      <c r="Y11" s="22">
        <f>IF(EDATE($B11,Y$4)&gt;end_date,"",SUMIFS(Data!$E:$E,Data!$A:$A,$B11,Data!$B:$B,Y$4))</f>
        <v>4616460</v>
      </c>
      <c r="Z11" s="22">
        <f>IF(EDATE($B11,Z$4)&gt;end_date,"",SUMIFS(Data!$E:$E,Data!$A:$A,$B11,Data!$B:$B,Z$4))</f>
        <v>4851763.5</v>
      </c>
      <c r="AA11" s="22">
        <f>IF(EDATE($B11,AA$4)&gt;end_date,"",SUMIFS(Data!$E:$E,Data!$A:$A,$B11,Data!$B:$B,AA$4))</f>
        <v>4963518.5</v>
      </c>
      <c r="AB11" s="22">
        <f>IF(EDATE($B11,AB$4)&gt;end_date,"",SUMIFS(Data!$E:$E,Data!$A:$A,$B11,Data!$B:$B,AB$4))</f>
        <v>5017799.5</v>
      </c>
      <c r="AC11" s="22">
        <f>IF(EDATE($B11,AC$4)&gt;end_date,"",SUMIFS(Data!$E:$E,Data!$A:$A,$B11,Data!$B:$B,AC$4))</f>
        <v>5068887.5</v>
      </c>
      <c r="AD11" s="22">
        <f>IF(EDATE($B11,AD$4)&gt;end_date,"",SUMIFS(Data!$E:$E,Data!$A:$A,$B11,Data!$B:$B,AD$4))</f>
        <v>5110396.5</v>
      </c>
      <c r="AE11" s="22">
        <f>IF(EDATE($B11,AE$4)&gt;end_date,"",SUMIFS(Data!$E:$E,Data!$A:$A,$B11,Data!$B:$B,AE$4))</f>
        <v>5153502</v>
      </c>
      <c r="AF11" s="22">
        <f>IF(EDATE($B11,AF$4)&gt;end_date,"",SUMIFS(Data!$E:$E,Data!$A:$A,$B11,Data!$B:$B,AF$4))</f>
        <v>5190221.5</v>
      </c>
      <c r="AG11" s="22">
        <f>IF(EDATE($B11,AG$4)&gt;end_date,"",SUMIFS(Data!$E:$E,Data!$A:$A,$B11,Data!$B:$B,AG$4))</f>
        <v>5228537.5</v>
      </c>
      <c r="AH11" s="22">
        <f>IF(EDATE($B11,AH$4)&gt;end_date,"",SUMIFS(Data!$E:$E,Data!$A:$A,$B11,Data!$B:$B,AH$4))</f>
        <v>5262064</v>
      </c>
      <c r="AI11" s="22">
        <f>IF(EDATE($B11,AI$4)&gt;end_date,"",SUMIFS(Data!$E:$E,Data!$A:$A,$B11,Data!$B:$B,AI$4))</f>
        <v>5287608</v>
      </c>
      <c r="AJ11" s="22">
        <f>IF(EDATE($B11,AJ$4)&gt;end_date,"",SUMIFS(Data!$E:$E,Data!$A:$A,$B11,Data!$B:$B,AJ$4))</f>
        <v>5309959</v>
      </c>
      <c r="AK11" s="22">
        <f>IF(EDATE($B11,AK$4)&gt;end_date,"",SUMIFS(Data!$E:$E,Data!$A:$A,$B11,Data!$B:$B,AK$4))</f>
        <v>5329117</v>
      </c>
      <c r="AL11" s="22">
        <f>IF(EDATE($B11,AL$4)&gt;end_date,"",SUMIFS(Data!$E:$E,Data!$A:$A,$B11,Data!$B:$B,AL$4))</f>
        <v>5519152</v>
      </c>
      <c r="AM11" s="22">
        <f>IF(EDATE($B11,AM$4)&gt;end_date,"",SUMIFS(Data!$E:$E,Data!$A:$A,$B11,Data!$B:$B,AM$4))</f>
        <v>5538928</v>
      </c>
      <c r="AN11" s="22">
        <f>IF(EDATE($B11,AN$4)&gt;end_date,"",SUMIFS(Data!$E:$E,Data!$A:$A,$B11,Data!$B:$B,AN$4))</f>
        <v>5550464</v>
      </c>
      <c r="AO11" s="22">
        <f>IF(EDATE($B11,AO$4)&gt;end_date,"",SUMIFS(Data!$E:$E,Data!$A:$A,$B11,Data!$B:$B,AO$4))</f>
        <v>5560352</v>
      </c>
      <c r="AP11" s="22">
        <f>IF(EDATE($B11,AP$4)&gt;end_date,"",SUMIFS(Data!$E:$E,Data!$A:$A,$B11,Data!$B:$B,AP$4))</f>
        <v>5571888</v>
      </c>
      <c r="AQ11" s="22">
        <f>IF(EDATE($B11,AQ$4)&gt;end_date,"",SUMIFS(Data!$E:$E,Data!$A:$A,$B11,Data!$B:$B,AQ$4))</f>
        <v>5581776</v>
      </c>
      <c r="AR11" s="22">
        <f>IF(EDATE($B11,AR$4)&gt;end_date,"",SUMIFS(Data!$E:$E,Data!$A:$A,$B11,Data!$B:$B,AR$4))</f>
        <v>5591664</v>
      </c>
      <c r="AS11" s="22">
        <f>IF(EDATE($B11,AS$4)&gt;end_date,"",SUMIFS(Data!$E:$E,Data!$A:$A,$B11,Data!$B:$B,AS$4))</f>
        <v>5601552</v>
      </c>
      <c r="AT11" s="22">
        <f>IF(EDATE($B11,AT$4)&gt;end_date,"",SUMIFS(Data!$E:$E,Data!$A:$A,$B11,Data!$B:$B,AT$4))</f>
        <v>5611440</v>
      </c>
      <c r="AU11" s="22">
        <f>IF(EDATE($B11,AU$4)&gt;end_date,"",SUMIFS(Data!$E:$E,Data!$A:$A,$B11,Data!$B:$B,AU$4))</f>
        <v>5618032</v>
      </c>
      <c r="AV11" s="22">
        <f>IF(EDATE($B11,AV$4)&gt;end_date,"",SUMIFS(Data!$E:$E,Data!$A:$A,$B11,Data!$B:$B,AV$4))</f>
        <v>5624624</v>
      </c>
      <c r="AW11" s="22">
        <f>IF(EDATE($B11,AW$4)&gt;end_date,"",SUMIFS(Data!$E:$E,Data!$A:$A,$B11,Data!$B:$B,AW$4))</f>
        <v>5627920</v>
      </c>
      <c r="AX11" s="22">
        <f>IF(EDATE($B11,AX$4)&gt;end_date,"",SUMIFS(Data!$E:$E,Data!$A:$A,$B11,Data!$B:$B,AX$4))</f>
        <v>5636160</v>
      </c>
      <c r="AY11" s="22" t="str">
        <f>IF(EDATE($B11,AY$4)&gt;end_date,"",SUMIFS(Data!$E:$E,Data!$A:$A,$B11,Data!$B:$B,AY$4))</f>
        <v/>
      </c>
      <c r="AZ11" s="22" t="str">
        <f>IF(EDATE($B11,AZ$4)&gt;end_date,"",SUMIFS(Data!$E:$E,Data!$A:$A,$B11,Data!$B:$B,AZ$4))</f>
        <v/>
      </c>
      <c r="BA11" s="22" t="str">
        <f>IF(EDATE($B11,BA$4)&gt;end_date,"",SUMIFS(Data!$E:$E,Data!$A:$A,$B11,Data!$B:$B,BA$4))</f>
        <v/>
      </c>
      <c r="BB11" s="22" t="str">
        <f>IF(EDATE($B11,BB$4)&gt;end_date,"",SUMIFS(Data!$E:$E,Data!$A:$A,$B11,Data!$B:$B,BB$4))</f>
        <v/>
      </c>
      <c r="BC11" s="22" t="str">
        <f>IF(EDATE($B11,BC$4)&gt;end_date,"",SUMIFS(Data!$E:$E,Data!$A:$A,$B11,Data!$B:$B,BC$4))</f>
        <v/>
      </c>
      <c r="BD11" s="23" t="str">
        <f>IF(EDATE($B11,BD$4)&gt;end_date,"",SUMIFS(Data!$E:$E,Data!$A:$A,$B11,Data!$B:$B,BD$4))</f>
        <v/>
      </c>
      <c r="BE11" s="16"/>
      <c r="BF11" s="16"/>
      <c r="BG11" s="16"/>
      <c r="BH11" s="16"/>
      <c r="BI11" s="16"/>
      <c r="BJ11" s="16"/>
      <c r="BK11" s="16"/>
      <c r="BL11" s="16"/>
      <c r="BM11" s="16"/>
      <c r="BN11" s="16"/>
      <c r="BO11" s="16"/>
      <c r="BP11" s="16"/>
    </row>
    <row r="12" spans="2:68" x14ac:dyDescent="0.25">
      <c r="B12" s="31">
        <f t="shared" si="1"/>
        <v>42401</v>
      </c>
      <c r="C12" s="22">
        <f>IF(EDATE($B12,C$4)&gt;end_date,"",SUMIFS(Data!$E:$E,Data!$A:$A,$B12,Data!$B:$B,C$4))</f>
        <v>0</v>
      </c>
      <c r="D12" s="22">
        <f>IF(EDATE($B12,D$4)&gt;end_date,"",SUMIFS(Data!$E:$E,Data!$A:$A,$B12,Data!$B:$B,D$4))</f>
        <v>0</v>
      </c>
      <c r="E12" s="22">
        <f>IF(EDATE($B12,E$4)&gt;end_date,"",SUMIFS(Data!$E:$E,Data!$A:$A,$B12,Data!$B:$B,E$4))</f>
        <v>0</v>
      </c>
      <c r="F12" s="22">
        <f>IF(EDATE($B12,F$4)&gt;end_date,"",SUMIFS(Data!$E:$E,Data!$A:$A,$B12,Data!$B:$B,F$4))</f>
        <v>0</v>
      </c>
      <c r="G12" s="22">
        <f>IF(EDATE($B12,G$4)&gt;end_date,"",SUMIFS(Data!$E:$E,Data!$A:$A,$B12,Data!$B:$B,G$4))</f>
        <v>0</v>
      </c>
      <c r="H12" s="22">
        <f>IF(EDATE($B12,H$4)&gt;end_date,"",SUMIFS(Data!$E:$E,Data!$A:$A,$B12,Data!$B:$B,H$4))</f>
        <v>0</v>
      </c>
      <c r="I12" s="22">
        <f>IF(EDATE($B12,I$4)&gt;end_date,"",SUMIFS(Data!$E:$E,Data!$A:$A,$B12,Data!$B:$B,I$4))</f>
        <v>0</v>
      </c>
      <c r="J12" s="22">
        <f>IF(EDATE($B12,J$4)&gt;end_date,"",SUMIFS(Data!$E:$E,Data!$A:$A,$B12,Data!$B:$B,J$4))</f>
        <v>0</v>
      </c>
      <c r="K12" s="22">
        <f>IF(EDATE($B12,K$4)&gt;end_date,"",SUMIFS(Data!$E:$E,Data!$A:$A,$B12,Data!$B:$B,K$4))</f>
        <v>0</v>
      </c>
      <c r="L12" s="22">
        <f>IF(EDATE($B12,L$4)&gt;end_date,"",SUMIFS(Data!$E:$E,Data!$A:$A,$B12,Data!$B:$B,L$4))</f>
        <v>0</v>
      </c>
      <c r="M12" s="22">
        <f>IF(EDATE($B12,M$4)&gt;end_date,"",SUMIFS(Data!$E:$E,Data!$A:$A,$B12,Data!$B:$B,M$4))</f>
        <v>0</v>
      </c>
      <c r="N12" s="22">
        <f>IF(EDATE($B12,N$4)&gt;end_date,"",SUMIFS(Data!$E:$E,Data!$A:$A,$B12,Data!$B:$B,N$4))</f>
        <v>0</v>
      </c>
      <c r="O12" s="22">
        <f>IF(EDATE($B12,O$4)&gt;end_date,"",SUMIFS(Data!$E:$E,Data!$A:$A,$B12,Data!$B:$B,O$4))</f>
        <v>0</v>
      </c>
      <c r="P12" s="22">
        <f>IF(EDATE($B12,P$4)&gt;end_date,"",SUMIFS(Data!$E:$E,Data!$A:$A,$B12,Data!$B:$B,P$4))</f>
        <v>0</v>
      </c>
      <c r="Q12" s="22">
        <f>IF(EDATE($B12,Q$4)&gt;end_date,"",SUMIFS(Data!$E:$E,Data!$A:$A,$B12,Data!$B:$B,Q$4))</f>
        <v>0</v>
      </c>
      <c r="R12" s="22">
        <f>IF(EDATE($B12,R$4)&gt;end_date,"",SUMIFS(Data!$E:$E,Data!$A:$A,$B12,Data!$B:$B,R$4))</f>
        <v>0</v>
      </c>
      <c r="S12" s="22">
        <f>IF(EDATE($B12,S$4)&gt;end_date,"",SUMIFS(Data!$E:$E,Data!$A:$A,$B12,Data!$B:$B,S$4))</f>
        <v>0</v>
      </c>
      <c r="T12" s="22">
        <f>IF(EDATE($B12,T$4)&gt;end_date,"",SUMIFS(Data!$E:$E,Data!$A:$A,$B12,Data!$B:$B,T$4))</f>
        <v>0</v>
      </c>
      <c r="U12" s="22">
        <f>IF(EDATE($B12,U$4)&gt;end_date,"",SUMIFS(Data!$E:$E,Data!$A:$A,$B12,Data!$B:$B,U$4))</f>
        <v>4216305</v>
      </c>
      <c r="V12" s="22">
        <f>IF(EDATE($B12,V$4)&gt;end_date,"",SUMIFS(Data!$E:$E,Data!$A:$A,$B12,Data!$B:$B,V$4))</f>
        <v>4330635</v>
      </c>
      <c r="W12" s="22">
        <f>IF(EDATE($B12,W$4)&gt;end_date,"",SUMIFS(Data!$E:$E,Data!$A:$A,$B12,Data!$B:$B,W$4))</f>
        <v>4432605</v>
      </c>
      <c r="X12" s="22">
        <f>IF(EDATE($B12,X$4)&gt;end_date,"",SUMIFS(Data!$E:$E,Data!$A:$A,$B12,Data!$B:$B,X$4))</f>
        <v>4533030</v>
      </c>
      <c r="Y12" s="22">
        <f>IF(EDATE($B12,Y$4)&gt;end_date,"",SUMIFS(Data!$E:$E,Data!$A:$A,$B12,Data!$B:$B,Y$4))</f>
        <v>4770342</v>
      </c>
      <c r="Z12" s="22">
        <f>IF(EDATE($B12,Z$4)&gt;end_date,"",SUMIFS(Data!$E:$E,Data!$A:$A,$B12,Data!$B:$B,Z$4))</f>
        <v>4854956.5</v>
      </c>
      <c r="AA12" s="22">
        <f>IF(EDATE($B12,AA$4)&gt;end_date,"",SUMIFS(Data!$E:$E,Data!$A:$A,$B12,Data!$B:$B,AA$4))</f>
        <v>4941167.5</v>
      </c>
      <c r="AB12" s="22">
        <f>IF(EDATE($B12,AB$4)&gt;end_date,"",SUMIFS(Data!$E:$E,Data!$A:$A,$B12,Data!$B:$B,AB$4))</f>
        <v>5025782</v>
      </c>
      <c r="AC12" s="22">
        <f>IF(EDATE($B12,AC$4)&gt;end_date,"",SUMIFS(Data!$E:$E,Data!$A:$A,$B12,Data!$B:$B,AC$4))</f>
        <v>5076870</v>
      </c>
      <c r="AD12" s="22">
        <f>IF(EDATE($B12,AD$4)&gt;end_date,"",SUMIFS(Data!$E:$E,Data!$A:$A,$B12,Data!$B:$B,AD$4))</f>
        <v>5121572</v>
      </c>
      <c r="AE12" s="22">
        <f>IF(EDATE($B12,AE$4)&gt;end_date,"",SUMIFS(Data!$E:$E,Data!$A:$A,$B12,Data!$B:$B,AE$4))</f>
        <v>5164677.5</v>
      </c>
      <c r="AF12" s="22">
        <f>IF(EDATE($B12,AF$4)&gt;end_date,"",SUMIFS(Data!$E:$E,Data!$A:$A,$B12,Data!$B:$B,AF$4))</f>
        <v>5206186.5</v>
      </c>
      <c r="AG12" s="22">
        <f>IF(EDATE($B12,AG$4)&gt;end_date,"",SUMIFS(Data!$E:$E,Data!$A:$A,$B12,Data!$B:$B,AG$4))</f>
        <v>5241309.5</v>
      </c>
      <c r="AH12" s="22">
        <f>IF(EDATE($B12,AH$4)&gt;end_date,"",SUMIFS(Data!$E:$E,Data!$A:$A,$B12,Data!$B:$B,AH$4))</f>
        <v>5271643</v>
      </c>
      <c r="AI12" s="22">
        <f>IF(EDATE($B12,AI$4)&gt;end_date,"",SUMIFS(Data!$E:$E,Data!$A:$A,$B12,Data!$B:$B,AI$4))</f>
        <v>5295590.5</v>
      </c>
      <c r="AJ12" s="22">
        <f>IF(EDATE($B12,AJ$4)&gt;end_date,"",SUMIFS(Data!$E:$E,Data!$A:$A,$B12,Data!$B:$B,AJ$4))</f>
        <v>5317941.5</v>
      </c>
      <c r="AK12" s="22">
        <f>IF(EDATE($B12,AK$4)&gt;end_date,"",SUMIFS(Data!$E:$E,Data!$A:$A,$B12,Data!$B:$B,AK$4))</f>
        <v>5507616</v>
      </c>
      <c r="AL12" s="22">
        <f>IF(EDATE($B12,AL$4)&gt;end_date,"",SUMIFS(Data!$E:$E,Data!$A:$A,$B12,Data!$B:$B,AL$4))</f>
        <v>5524096</v>
      </c>
      <c r="AM12" s="22">
        <f>IF(EDATE($B12,AM$4)&gt;end_date,"",SUMIFS(Data!$E:$E,Data!$A:$A,$B12,Data!$B:$B,AM$4))</f>
        <v>5538928</v>
      </c>
      <c r="AN12" s="22">
        <f>IF(EDATE($B12,AN$4)&gt;end_date,"",SUMIFS(Data!$E:$E,Data!$A:$A,$B12,Data!$B:$B,AN$4))</f>
        <v>5555408</v>
      </c>
      <c r="AO12" s="22">
        <f>IF(EDATE($B12,AO$4)&gt;end_date,"",SUMIFS(Data!$E:$E,Data!$A:$A,$B12,Data!$B:$B,AO$4))</f>
        <v>5570240</v>
      </c>
      <c r="AP12" s="22">
        <f>IF(EDATE($B12,AP$4)&gt;end_date,"",SUMIFS(Data!$E:$E,Data!$A:$A,$B12,Data!$B:$B,AP$4))</f>
        <v>5580128</v>
      </c>
      <c r="AQ12" s="22">
        <f>IF(EDATE($B12,AQ$4)&gt;end_date,"",SUMIFS(Data!$E:$E,Data!$A:$A,$B12,Data!$B:$B,AQ$4))</f>
        <v>5591664</v>
      </c>
      <c r="AR12" s="22">
        <f>IF(EDATE($B12,AR$4)&gt;end_date,"",SUMIFS(Data!$E:$E,Data!$A:$A,$B12,Data!$B:$B,AR$4))</f>
        <v>5601552</v>
      </c>
      <c r="AS12" s="22">
        <f>IF(EDATE($B12,AS$4)&gt;end_date,"",SUMIFS(Data!$E:$E,Data!$A:$A,$B12,Data!$B:$B,AS$4))</f>
        <v>5613088</v>
      </c>
      <c r="AT12" s="22">
        <f>IF(EDATE($B12,AT$4)&gt;end_date,"",SUMIFS(Data!$E:$E,Data!$A:$A,$B12,Data!$B:$B,AT$4))</f>
        <v>5619680</v>
      </c>
      <c r="AU12" s="22">
        <f>IF(EDATE($B12,AU$4)&gt;end_date,"",SUMIFS(Data!$E:$E,Data!$A:$A,$B12,Data!$B:$B,AU$4))</f>
        <v>5627920</v>
      </c>
      <c r="AV12" s="22">
        <f>IF(EDATE($B12,AV$4)&gt;end_date,"",SUMIFS(Data!$E:$E,Data!$A:$A,$B12,Data!$B:$B,AV$4))</f>
        <v>5632864</v>
      </c>
      <c r="AW12" s="22">
        <f>IF(EDATE($B12,AW$4)&gt;end_date,"",SUMIFS(Data!$E:$E,Data!$A:$A,$B12,Data!$B:$B,AW$4))</f>
        <v>5639456</v>
      </c>
      <c r="AX12" s="22" t="str">
        <f>IF(EDATE($B12,AX$4)&gt;end_date,"",SUMIFS(Data!$E:$E,Data!$A:$A,$B12,Data!$B:$B,AX$4))</f>
        <v/>
      </c>
      <c r="AY12" s="22" t="str">
        <f>IF(EDATE($B12,AY$4)&gt;end_date,"",SUMIFS(Data!$E:$E,Data!$A:$A,$B12,Data!$B:$B,AY$4))</f>
        <v/>
      </c>
      <c r="AZ12" s="22" t="str">
        <f>IF(EDATE($B12,AZ$4)&gt;end_date,"",SUMIFS(Data!$E:$E,Data!$A:$A,$B12,Data!$B:$B,AZ$4))</f>
        <v/>
      </c>
      <c r="BA12" s="22" t="str">
        <f>IF(EDATE($B12,BA$4)&gt;end_date,"",SUMIFS(Data!$E:$E,Data!$A:$A,$B12,Data!$B:$B,BA$4))</f>
        <v/>
      </c>
      <c r="BB12" s="22" t="str">
        <f>IF(EDATE($B12,BB$4)&gt;end_date,"",SUMIFS(Data!$E:$E,Data!$A:$A,$B12,Data!$B:$B,BB$4))</f>
        <v/>
      </c>
      <c r="BC12" s="22" t="str">
        <f>IF(EDATE($B12,BC$4)&gt;end_date,"",SUMIFS(Data!$E:$E,Data!$A:$A,$B12,Data!$B:$B,BC$4))</f>
        <v/>
      </c>
      <c r="BD12" s="23" t="str">
        <f>IF(EDATE($B12,BD$4)&gt;end_date,"",SUMIFS(Data!$E:$E,Data!$A:$A,$B12,Data!$B:$B,BD$4))</f>
        <v/>
      </c>
      <c r="BE12" s="16"/>
      <c r="BF12" s="16"/>
      <c r="BG12" s="16"/>
      <c r="BH12" s="16"/>
      <c r="BI12" s="16"/>
      <c r="BJ12" s="16"/>
      <c r="BK12" s="16"/>
      <c r="BL12" s="16"/>
      <c r="BM12" s="16"/>
      <c r="BN12" s="16"/>
      <c r="BO12" s="16"/>
      <c r="BP12" s="16"/>
    </row>
    <row r="13" spans="2:68" x14ac:dyDescent="0.25">
      <c r="B13" s="31">
        <f t="shared" si="1"/>
        <v>42430</v>
      </c>
      <c r="C13" s="22">
        <f>IF(EDATE($B13,C$4)&gt;end_date,"",SUMIFS(Data!$E:$E,Data!$A:$A,$B13,Data!$B:$B,C$4))</f>
        <v>0</v>
      </c>
      <c r="D13" s="22">
        <f>IF(EDATE($B13,D$4)&gt;end_date,"",SUMIFS(Data!$E:$E,Data!$A:$A,$B13,Data!$B:$B,D$4))</f>
        <v>0</v>
      </c>
      <c r="E13" s="22">
        <f>IF(EDATE($B13,E$4)&gt;end_date,"",SUMIFS(Data!$E:$E,Data!$A:$A,$B13,Data!$B:$B,E$4))</f>
        <v>0</v>
      </c>
      <c r="F13" s="22">
        <f>IF(EDATE($B13,F$4)&gt;end_date,"",SUMIFS(Data!$E:$E,Data!$A:$A,$B13,Data!$B:$B,F$4))</f>
        <v>0</v>
      </c>
      <c r="G13" s="22">
        <f>IF(EDATE($B13,G$4)&gt;end_date,"",SUMIFS(Data!$E:$E,Data!$A:$A,$B13,Data!$B:$B,G$4))</f>
        <v>0</v>
      </c>
      <c r="H13" s="22">
        <f>IF(EDATE($B13,H$4)&gt;end_date,"",SUMIFS(Data!$E:$E,Data!$A:$A,$B13,Data!$B:$B,H$4))</f>
        <v>0</v>
      </c>
      <c r="I13" s="22">
        <f>IF(EDATE($B13,I$4)&gt;end_date,"",SUMIFS(Data!$E:$E,Data!$A:$A,$B13,Data!$B:$B,I$4))</f>
        <v>0</v>
      </c>
      <c r="J13" s="22">
        <f>IF(EDATE($B13,J$4)&gt;end_date,"",SUMIFS(Data!$E:$E,Data!$A:$A,$B13,Data!$B:$B,J$4))</f>
        <v>0</v>
      </c>
      <c r="K13" s="22">
        <f>IF(EDATE($B13,K$4)&gt;end_date,"",SUMIFS(Data!$E:$E,Data!$A:$A,$B13,Data!$B:$B,K$4))</f>
        <v>0</v>
      </c>
      <c r="L13" s="22">
        <f>IF(EDATE($B13,L$4)&gt;end_date,"",SUMIFS(Data!$E:$E,Data!$A:$A,$B13,Data!$B:$B,L$4))</f>
        <v>0</v>
      </c>
      <c r="M13" s="22">
        <f>IF(EDATE($B13,M$4)&gt;end_date,"",SUMIFS(Data!$E:$E,Data!$A:$A,$B13,Data!$B:$B,M$4))</f>
        <v>0</v>
      </c>
      <c r="N13" s="22">
        <f>IF(EDATE($B13,N$4)&gt;end_date,"",SUMIFS(Data!$E:$E,Data!$A:$A,$B13,Data!$B:$B,N$4))</f>
        <v>0</v>
      </c>
      <c r="O13" s="22">
        <f>IF(EDATE($B13,O$4)&gt;end_date,"",SUMIFS(Data!$E:$E,Data!$A:$A,$B13,Data!$B:$B,O$4))</f>
        <v>0</v>
      </c>
      <c r="P13" s="22">
        <f>IF(EDATE($B13,P$4)&gt;end_date,"",SUMIFS(Data!$E:$E,Data!$A:$A,$B13,Data!$B:$B,P$4))</f>
        <v>0</v>
      </c>
      <c r="Q13" s="22">
        <f>IF(EDATE($B13,Q$4)&gt;end_date,"",SUMIFS(Data!$E:$E,Data!$A:$A,$B13,Data!$B:$B,Q$4))</f>
        <v>0</v>
      </c>
      <c r="R13" s="22">
        <f>IF(EDATE($B13,R$4)&gt;end_date,"",SUMIFS(Data!$E:$E,Data!$A:$A,$B13,Data!$B:$B,R$4))</f>
        <v>0</v>
      </c>
      <c r="S13" s="22">
        <f>IF(EDATE($B13,S$4)&gt;end_date,"",SUMIFS(Data!$E:$E,Data!$A:$A,$B13,Data!$B:$B,S$4))</f>
        <v>0</v>
      </c>
      <c r="T13" s="22">
        <f>IF(EDATE($B13,T$4)&gt;end_date,"",SUMIFS(Data!$E:$E,Data!$A:$A,$B13,Data!$B:$B,T$4))</f>
        <v>0</v>
      </c>
      <c r="U13" s="22">
        <f>IF(EDATE($B13,U$4)&gt;end_date,"",SUMIFS(Data!$E:$E,Data!$A:$A,$B13,Data!$B:$B,U$4))</f>
        <v>4639725</v>
      </c>
      <c r="V13" s="22">
        <f>IF(EDATE($B13,V$4)&gt;end_date,"",SUMIFS(Data!$E:$E,Data!$A:$A,$B13,Data!$B:$B,V$4))</f>
        <v>4755750</v>
      </c>
      <c r="W13" s="22">
        <f>IF(EDATE($B13,W$4)&gt;end_date,"",SUMIFS(Data!$E:$E,Data!$A:$A,$B13,Data!$B:$B,W$4))</f>
        <v>4862850</v>
      </c>
      <c r="X13" s="22">
        <f>IF(EDATE($B13,X$4)&gt;end_date,"",SUMIFS(Data!$E:$E,Data!$A:$A,$B13,Data!$B:$B,X$4))</f>
        <v>5117170</v>
      </c>
      <c r="Y13" s="22">
        <f>IF(EDATE($B13,Y$4)&gt;end_date,"",SUMIFS(Data!$E:$E,Data!$A:$A,$B13,Data!$B:$B,Y$4))</f>
        <v>5215982.5</v>
      </c>
      <c r="Z13" s="22">
        <f>IF(EDATE($B13,Z$4)&gt;end_date,"",SUMIFS(Data!$E:$E,Data!$A:$A,$B13,Data!$B:$B,Z$4))</f>
        <v>5287127.5</v>
      </c>
      <c r="AA13" s="22">
        <f>IF(EDATE($B13,AA$4)&gt;end_date,"",SUMIFS(Data!$E:$E,Data!$A:$A,$B13,Data!$B:$B,AA$4))</f>
        <v>5424147.5</v>
      </c>
      <c r="AB13" s="22">
        <f>IF(EDATE($B13,AB$4)&gt;end_date,"",SUMIFS(Data!$E:$E,Data!$A:$A,$B13,Data!$B:$B,AB$4))</f>
        <v>5500562.5</v>
      </c>
      <c r="AC13" s="22">
        <f>IF(EDATE($B13,AC$4)&gt;end_date,"",SUMIFS(Data!$E:$E,Data!$A:$A,$B13,Data!$B:$B,AC$4))</f>
        <v>5553262.5</v>
      </c>
      <c r="AD13" s="22">
        <f>IF(EDATE($B13,AD$4)&gt;end_date,"",SUMIFS(Data!$E:$E,Data!$A:$A,$B13,Data!$B:$B,AD$4))</f>
        <v>5608597.5</v>
      </c>
      <c r="AE13" s="22">
        <f>IF(EDATE($B13,AE$4)&gt;end_date,"",SUMIFS(Data!$E:$E,Data!$A:$A,$B13,Data!$B:$B,AE$4))</f>
        <v>5661297.5</v>
      </c>
      <c r="AF13" s="22">
        <f>IF(EDATE($B13,AF$4)&gt;end_date,"",SUMIFS(Data!$E:$E,Data!$A:$A,$B13,Data!$B:$B,AF$4))</f>
        <v>5704775</v>
      </c>
      <c r="AG13" s="22">
        <f>IF(EDATE($B13,AG$4)&gt;end_date,"",SUMIFS(Data!$E:$E,Data!$A:$A,$B13,Data!$B:$B,AG$4))</f>
        <v>5735077.5</v>
      </c>
      <c r="AH13" s="22">
        <f>IF(EDATE($B13,AH$4)&gt;end_date,"",SUMIFS(Data!$E:$E,Data!$A:$A,$B13,Data!$B:$B,AH$4))</f>
        <v>5764062.5</v>
      </c>
      <c r="AI13" s="22">
        <f>IF(EDATE($B13,AI$4)&gt;end_date,"",SUMIFS(Data!$E:$E,Data!$A:$A,$B13,Data!$B:$B,AI$4))</f>
        <v>5790412.5</v>
      </c>
      <c r="AJ13" s="22">
        <f>IF(EDATE($B13,AJ$4)&gt;end_date,"",SUMIFS(Data!$E:$E,Data!$A:$A,$B13,Data!$B:$B,AJ$4))</f>
        <v>5998960</v>
      </c>
      <c r="AK13" s="22">
        <f>IF(EDATE($B13,AK$4)&gt;end_date,"",SUMIFS(Data!$E:$E,Data!$A:$A,$B13,Data!$B:$B,AK$4))</f>
        <v>6018000</v>
      </c>
      <c r="AL13" s="22">
        <f>IF(EDATE($B13,AL$4)&gt;end_date,"",SUMIFS(Data!$E:$E,Data!$A:$A,$B13,Data!$B:$B,AL$4))</f>
        <v>6031600</v>
      </c>
      <c r="AM13" s="22">
        <f>IF(EDATE($B13,AM$4)&gt;end_date,"",SUMIFS(Data!$E:$E,Data!$A:$A,$B13,Data!$B:$B,AM$4))</f>
        <v>6053360</v>
      </c>
      <c r="AN13" s="22">
        <f>IF(EDATE($B13,AN$4)&gt;end_date,"",SUMIFS(Data!$E:$E,Data!$A:$A,$B13,Data!$B:$B,AN$4))</f>
        <v>6069680</v>
      </c>
      <c r="AO13" s="22">
        <f>IF(EDATE($B13,AO$4)&gt;end_date,"",SUMIFS(Data!$E:$E,Data!$A:$A,$B13,Data!$B:$B,AO$4))</f>
        <v>6086000</v>
      </c>
      <c r="AP13" s="22">
        <f>IF(EDATE($B13,AP$4)&gt;end_date,"",SUMIFS(Data!$E:$E,Data!$A:$A,$B13,Data!$B:$B,AP$4))</f>
        <v>6098240</v>
      </c>
      <c r="AQ13" s="22">
        <f>IF(EDATE($B13,AQ$4)&gt;end_date,"",SUMIFS(Data!$E:$E,Data!$A:$A,$B13,Data!$B:$B,AQ$4))</f>
        <v>6110480</v>
      </c>
      <c r="AR13" s="22">
        <f>IF(EDATE($B13,AR$4)&gt;end_date,"",SUMIFS(Data!$E:$E,Data!$A:$A,$B13,Data!$B:$B,AR$4))</f>
        <v>6122720</v>
      </c>
      <c r="AS13" s="22">
        <f>IF(EDATE($B13,AS$4)&gt;end_date,"",SUMIFS(Data!$E:$E,Data!$A:$A,$B13,Data!$B:$B,AS$4))</f>
        <v>6130880</v>
      </c>
      <c r="AT13" s="22">
        <f>IF(EDATE($B13,AT$4)&gt;end_date,"",SUMIFS(Data!$E:$E,Data!$A:$A,$B13,Data!$B:$B,AT$4))</f>
        <v>6140400</v>
      </c>
      <c r="AU13" s="22">
        <f>IF(EDATE($B13,AU$4)&gt;end_date,"",SUMIFS(Data!$E:$E,Data!$A:$A,$B13,Data!$B:$B,AU$4))</f>
        <v>6147200</v>
      </c>
      <c r="AV13" s="22">
        <f>IF(EDATE($B13,AV$4)&gt;end_date,"",SUMIFS(Data!$E:$E,Data!$A:$A,$B13,Data!$B:$B,AV$4))</f>
        <v>6154000</v>
      </c>
      <c r="AW13" s="22" t="str">
        <f>IF(EDATE($B13,AW$4)&gt;end_date,"",SUMIFS(Data!$E:$E,Data!$A:$A,$B13,Data!$B:$B,AW$4))</f>
        <v/>
      </c>
      <c r="AX13" s="22" t="str">
        <f>IF(EDATE($B13,AX$4)&gt;end_date,"",SUMIFS(Data!$E:$E,Data!$A:$A,$B13,Data!$B:$B,AX$4))</f>
        <v/>
      </c>
      <c r="AY13" s="22" t="str">
        <f>IF(EDATE($B13,AY$4)&gt;end_date,"",SUMIFS(Data!$E:$E,Data!$A:$A,$B13,Data!$B:$B,AY$4))</f>
        <v/>
      </c>
      <c r="AZ13" s="22" t="str">
        <f>IF(EDATE($B13,AZ$4)&gt;end_date,"",SUMIFS(Data!$E:$E,Data!$A:$A,$B13,Data!$B:$B,AZ$4))</f>
        <v/>
      </c>
      <c r="BA13" s="22" t="str">
        <f>IF(EDATE($B13,BA$4)&gt;end_date,"",SUMIFS(Data!$E:$E,Data!$A:$A,$B13,Data!$B:$B,BA$4))</f>
        <v/>
      </c>
      <c r="BB13" s="22" t="str">
        <f>IF(EDATE($B13,BB$4)&gt;end_date,"",SUMIFS(Data!$E:$E,Data!$A:$A,$B13,Data!$B:$B,BB$4))</f>
        <v/>
      </c>
      <c r="BC13" s="22" t="str">
        <f>IF(EDATE($B13,BC$4)&gt;end_date,"",SUMIFS(Data!$E:$E,Data!$A:$A,$B13,Data!$B:$B,BC$4))</f>
        <v/>
      </c>
      <c r="BD13" s="23" t="str">
        <f>IF(EDATE($B13,BD$4)&gt;end_date,"",SUMIFS(Data!$E:$E,Data!$A:$A,$B13,Data!$B:$B,BD$4))</f>
        <v/>
      </c>
      <c r="BE13" s="16"/>
      <c r="BF13" s="16"/>
      <c r="BG13" s="16"/>
      <c r="BH13" s="16"/>
      <c r="BI13" s="16"/>
      <c r="BJ13" s="16"/>
      <c r="BK13" s="16"/>
      <c r="BL13" s="16"/>
      <c r="BM13" s="16"/>
      <c r="BN13" s="16"/>
      <c r="BO13" s="16"/>
      <c r="BP13" s="16"/>
    </row>
    <row r="14" spans="2:68" x14ac:dyDescent="0.25">
      <c r="B14" s="31">
        <f t="shared" si="1"/>
        <v>42461</v>
      </c>
      <c r="C14" s="22">
        <f>IF(EDATE($B14,C$4)&gt;end_date,"",SUMIFS(Data!$E:$E,Data!$A:$A,$B14,Data!$B:$B,C$4))</f>
        <v>0</v>
      </c>
      <c r="D14" s="22">
        <f>IF(EDATE($B14,D$4)&gt;end_date,"",SUMIFS(Data!$E:$E,Data!$A:$A,$B14,Data!$B:$B,D$4))</f>
        <v>0</v>
      </c>
      <c r="E14" s="22">
        <f>IF(EDATE($B14,E$4)&gt;end_date,"",SUMIFS(Data!$E:$E,Data!$A:$A,$B14,Data!$B:$B,E$4))</f>
        <v>0</v>
      </c>
      <c r="F14" s="22">
        <f>IF(EDATE($B14,F$4)&gt;end_date,"",SUMIFS(Data!$E:$E,Data!$A:$A,$B14,Data!$B:$B,F$4))</f>
        <v>0</v>
      </c>
      <c r="G14" s="22">
        <f>IF(EDATE($B14,G$4)&gt;end_date,"",SUMIFS(Data!$E:$E,Data!$A:$A,$B14,Data!$B:$B,G$4))</f>
        <v>0</v>
      </c>
      <c r="H14" s="22">
        <f>IF(EDATE($B14,H$4)&gt;end_date,"",SUMIFS(Data!$E:$E,Data!$A:$A,$B14,Data!$B:$B,H$4))</f>
        <v>0</v>
      </c>
      <c r="I14" s="22">
        <f>IF(EDATE($B14,I$4)&gt;end_date,"",SUMIFS(Data!$E:$E,Data!$A:$A,$B14,Data!$B:$B,I$4))</f>
        <v>0</v>
      </c>
      <c r="J14" s="22">
        <f>IF(EDATE($B14,J$4)&gt;end_date,"",SUMIFS(Data!$E:$E,Data!$A:$A,$B14,Data!$B:$B,J$4))</f>
        <v>0</v>
      </c>
      <c r="K14" s="22">
        <f>IF(EDATE($B14,K$4)&gt;end_date,"",SUMIFS(Data!$E:$E,Data!$A:$A,$B14,Data!$B:$B,K$4))</f>
        <v>0</v>
      </c>
      <c r="L14" s="22">
        <f>IF(EDATE($B14,L$4)&gt;end_date,"",SUMIFS(Data!$E:$E,Data!$A:$A,$B14,Data!$B:$B,L$4))</f>
        <v>0</v>
      </c>
      <c r="M14" s="22">
        <f>IF(EDATE($B14,M$4)&gt;end_date,"",SUMIFS(Data!$E:$E,Data!$A:$A,$B14,Data!$B:$B,M$4))</f>
        <v>0</v>
      </c>
      <c r="N14" s="22">
        <f>IF(EDATE($B14,N$4)&gt;end_date,"",SUMIFS(Data!$E:$E,Data!$A:$A,$B14,Data!$B:$B,N$4))</f>
        <v>0</v>
      </c>
      <c r="O14" s="22">
        <f>IF(EDATE($B14,O$4)&gt;end_date,"",SUMIFS(Data!$E:$E,Data!$A:$A,$B14,Data!$B:$B,O$4))</f>
        <v>0</v>
      </c>
      <c r="P14" s="22">
        <f>IF(EDATE($B14,P$4)&gt;end_date,"",SUMIFS(Data!$E:$E,Data!$A:$A,$B14,Data!$B:$B,P$4))</f>
        <v>0</v>
      </c>
      <c r="Q14" s="22">
        <f>IF(EDATE($B14,Q$4)&gt;end_date,"",SUMIFS(Data!$E:$E,Data!$A:$A,$B14,Data!$B:$B,Q$4))</f>
        <v>0</v>
      </c>
      <c r="R14" s="22">
        <f>IF(EDATE($B14,R$4)&gt;end_date,"",SUMIFS(Data!$E:$E,Data!$A:$A,$B14,Data!$B:$B,R$4))</f>
        <v>0</v>
      </c>
      <c r="S14" s="22">
        <f>IF(EDATE($B14,S$4)&gt;end_date,"",SUMIFS(Data!$E:$E,Data!$A:$A,$B14,Data!$B:$B,S$4))</f>
        <v>0</v>
      </c>
      <c r="T14" s="22">
        <f>IF(EDATE($B14,T$4)&gt;end_date,"",SUMIFS(Data!$E:$E,Data!$A:$A,$B14,Data!$B:$B,T$4))</f>
        <v>0</v>
      </c>
      <c r="U14" s="22">
        <f>IF(EDATE($B14,U$4)&gt;end_date,"",SUMIFS(Data!$E:$E,Data!$A:$A,$B14,Data!$B:$B,U$4))</f>
        <v>4272525</v>
      </c>
      <c r="V14" s="22">
        <f>IF(EDATE($B14,V$4)&gt;end_date,"",SUMIFS(Data!$E:$E,Data!$A:$A,$B14,Data!$B:$B,V$4))</f>
        <v>4378350</v>
      </c>
      <c r="W14" s="22">
        <f>IF(EDATE($B14,W$4)&gt;end_date,"",SUMIFS(Data!$E:$E,Data!$A:$A,$B14,Data!$B:$B,W$4))</f>
        <v>4616520</v>
      </c>
      <c r="X14" s="22">
        <f>IF(EDATE($B14,X$4)&gt;end_date,"",SUMIFS(Data!$E:$E,Data!$A:$A,$B14,Data!$B:$B,X$4))</f>
        <v>4702157.5</v>
      </c>
      <c r="Y14" s="22">
        <f>IF(EDATE($B14,Y$4)&gt;end_date,"",SUMIFS(Data!$E:$E,Data!$A:$A,$B14,Data!$B:$B,Y$4))</f>
        <v>4773302.5</v>
      </c>
      <c r="Z14" s="22">
        <f>IF(EDATE($B14,Z$4)&gt;end_date,"",SUMIFS(Data!$E:$E,Data!$A:$A,$B14,Data!$B:$B,Z$4))</f>
        <v>4874750</v>
      </c>
      <c r="AA14" s="22">
        <f>IF(EDATE($B14,AA$4)&gt;end_date,"",SUMIFS(Data!$E:$E,Data!$A:$A,$B14,Data!$B:$B,AA$4))</f>
        <v>4990690</v>
      </c>
      <c r="AB14" s="22">
        <f>IF(EDATE($B14,AB$4)&gt;end_date,"",SUMIFS(Data!$E:$E,Data!$A:$A,$B14,Data!$B:$B,AB$4))</f>
        <v>5068422.5</v>
      </c>
      <c r="AC14" s="22">
        <f>IF(EDATE($B14,AC$4)&gt;end_date,"",SUMIFS(Data!$E:$E,Data!$A:$A,$B14,Data!$B:$B,AC$4))</f>
        <v>5119805</v>
      </c>
      <c r="AD14" s="22">
        <f>IF(EDATE($B14,AD$4)&gt;end_date,"",SUMIFS(Data!$E:$E,Data!$A:$A,$B14,Data!$B:$B,AD$4))</f>
        <v>5172505</v>
      </c>
      <c r="AE14" s="22">
        <f>IF(EDATE($B14,AE$4)&gt;end_date,"",SUMIFS(Data!$E:$E,Data!$A:$A,$B14,Data!$B:$B,AE$4))</f>
        <v>5215982.5</v>
      </c>
      <c r="AF14" s="22">
        <f>IF(EDATE($B14,AF$4)&gt;end_date,"",SUMIFS(Data!$E:$E,Data!$A:$A,$B14,Data!$B:$B,AF$4))</f>
        <v>5247602.5</v>
      </c>
      <c r="AG14" s="22">
        <f>IF(EDATE($B14,AG$4)&gt;end_date,"",SUMIFS(Data!$E:$E,Data!$A:$A,$B14,Data!$B:$B,AG$4))</f>
        <v>5279222.5</v>
      </c>
      <c r="AH14" s="22">
        <f>IF(EDATE($B14,AH$4)&gt;end_date,"",SUMIFS(Data!$E:$E,Data!$A:$A,$B14,Data!$B:$B,AH$4))</f>
        <v>5305572.5</v>
      </c>
      <c r="AI14" s="22">
        <f>IF(EDATE($B14,AI$4)&gt;end_date,"",SUMIFS(Data!$E:$E,Data!$A:$A,$B14,Data!$B:$B,AI$4))</f>
        <v>5498480</v>
      </c>
      <c r="AJ14" s="22">
        <f>IF(EDATE($B14,AJ$4)&gt;end_date,"",SUMIFS(Data!$E:$E,Data!$A:$A,$B14,Data!$B:$B,AJ$4))</f>
        <v>5520240</v>
      </c>
      <c r="AK14" s="22">
        <f>IF(EDATE($B14,AK$4)&gt;end_date,"",SUMIFS(Data!$E:$E,Data!$A:$A,$B14,Data!$B:$B,AK$4))</f>
        <v>5536560</v>
      </c>
      <c r="AL14" s="22">
        <f>IF(EDATE($B14,AL$4)&gt;end_date,"",SUMIFS(Data!$E:$E,Data!$A:$A,$B14,Data!$B:$B,AL$4))</f>
        <v>5555600</v>
      </c>
      <c r="AM14" s="22">
        <f>IF(EDATE($B14,AM$4)&gt;end_date,"",SUMIFS(Data!$E:$E,Data!$A:$A,$B14,Data!$B:$B,AM$4))</f>
        <v>5574640</v>
      </c>
      <c r="AN14" s="22">
        <f>IF(EDATE($B14,AN$4)&gt;end_date,"",SUMIFS(Data!$E:$E,Data!$A:$A,$B14,Data!$B:$B,AN$4))</f>
        <v>5592320</v>
      </c>
      <c r="AO14" s="22">
        <f>IF(EDATE($B14,AO$4)&gt;end_date,"",SUMIFS(Data!$E:$E,Data!$A:$A,$B14,Data!$B:$B,AO$4))</f>
        <v>5607280</v>
      </c>
      <c r="AP14" s="22">
        <f>IF(EDATE($B14,AP$4)&gt;end_date,"",SUMIFS(Data!$E:$E,Data!$A:$A,$B14,Data!$B:$B,AP$4))</f>
        <v>5620880</v>
      </c>
      <c r="AQ14" s="22">
        <f>IF(EDATE($B14,AQ$4)&gt;end_date,"",SUMIFS(Data!$E:$E,Data!$A:$A,$B14,Data!$B:$B,AQ$4))</f>
        <v>5633120</v>
      </c>
      <c r="AR14" s="22">
        <f>IF(EDATE($B14,AR$4)&gt;end_date,"",SUMIFS(Data!$E:$E,Data!$A:$A,$B14,Data!$B:$B,AR$4))</f>
        <v>5641280</v>
      </c>
      <c r="AS14" s="22">
        <f>IF(EDATE($B14,AS$4)&gt;end_date,"",SUMIFS(Data!$E:$E,Data!$A:$A,$B14,Data!$B:$B,AS$4))</f>
        <v>5650800</v>
      </c>
      <c r="AT14" s="22">
        <f>IF(EDATE($B14,AT$4)&gt;end_date,"",SUMIFS(Data!$E:$E,Data!$A:$A,$B14,Data!$B:$B,AT$4))</f>
        <v>5660320</v>
      </c>
      <c r="AU14" s="22">
        <f>IF(EDATE($B14,AU$4)&gt;end_date,"",SUMIFS(Data!$E:$E,Data!$A:$A,$B14,Data!$B:$B,AU$4))</f>
        <v>5663040</v>
      </c>
      <c r="AV14" s="22" t="str">
        <f>IF(EDATE($B14,AV$4)&gt;end_date,"",SUMIFS(Data!$E:$E,Data!$A:$A,$B14,Data!$B:$B,AV$4))</f>
        <v/>
      </c>
      <c r="AW14" s="22" t="str">
        <f>IF(EDATE($B14,AW$4)&gt;end_date,"",SUMIFS(Data!$E:$E,Data!$A:$A,$B14,Data!$B:$B,AW$4))</f>
        <v/>
      </c>
      <c r="AX14" s="22" t="str">
        <f>IF(EDATE($B14,AX$4)&gt;end_date,"",SUMIFS(Data!$E:$E,Data!$A:$A,$B14,Data!$B:$B,AX$4))</f>
        <v/>
      </c>
      <c r="AY14" s="22" t="str">
        <f>IF(EDATE($B14,AY$4)&gt;end_date,"",SUMIFS(Data!$E:$E,Data!$A:$A,$B14,Data!$B:$B,AY$4))</f>
        <v/>
      </c>
      <c r="AZ14" s="22" t="str">
        <f>IF(EDATE($B14,AZ$4)&gt;end_date,"",SUMIFS(Data!$E:$E,Data!$A:$A,$B14,Data!$B:$B,AZ$4))</f>
        <v/>
      </c>
      <c r="BA14" s="22" t="str">
        <f>IF(EDATE($B14,BA$4)&gt;end_date,"",SUMIFS(Data!$E:$E,Data!$A:$A,$B14,Data!$B:$B,BA$4))</f>
        <v/>
      </c>
      <c r="BB14" s="22" t="str">
        <f>IF(EDATE($B14,BB$4)&gt;end_date,"",SUMIFS(Data!$E:$E,Data!$A:$A,$B14,Data!$B:$B,BB$4))</f>
        <v/>
      </c>
      <c r="BC14" s="22" t="str">
        <f>IF(EDATE($B14,BC$4)&gt;end_date,"",SUMIFS(Data!$E:$E,Data!$A:$A,$B14,Data!$B:$B,BC$4))</f>
        <v/>
      </c>
      <c r="BD14" s="23" t="str">
        <f>IF(EDATE($B14,BD$4)&gt;end_date,"",SUMIFS(Data!$E:$E,Data!$A:$A,$B14,Data!$B:$B,BD$4))</f>
        <v/>
      </c>
      <c r="BE14" s="16"/>
      <c r="BF14" s="16"/>
      <c r="BG14" s="16"/>
      <c r="BH14" s="16"/>
      <c r="BI14" s="16"/>
      <c r="BJ14" s="16"/>
      <c r="BK14" s="16"/>
      <c r="BL14" s="16"/>
      <c r="BM14" s="16"/>
      <c r="BN14" s="16"/>
      <c r="BO14" s="16"/>
      <c r="BP14" s="16"/>
    </row>
    <row r="15" spans="2:68" x14ac:dyDescent="0.25">
      <c r="B15" s="31">
        <f t="shared" si="1"/>
        <v>42491</v>
      </c>
      <c r="C15" s="22">
        <f>IF(EDATE($B15,C$4)&gt;end_date,"",SUMIFS(Data!$E:$E,Data!$A:$A,$B15,Data!$B:$B,C$4))</f>
        <v>0</v>
      </c>
      <c r="D15" s="22">
        <f>IF(EDATE($B15,D$4)&gt;end_date,"",SUMIFS(Data!$E:$E,Data!$A:$A,$B15,Data!$B:$B,D$4))</f>
        <v>0</v>
      </c>
      <c r="E15" s="22">
        <f>IF(EDATE($B15,E$4)&gt;end_date,"",SUMIFS(Data!$E:$E,Data!$A:$A,$B15,Data!$B:$B,E$4))</f>
        <v>0</v>
      </c>
      <c r="F15" s="22">
        <f>IF(EDATE($B15,F$4)&gt;end_date,"",SUMIFS(Data!$E:$E,Data!$A:$A,$B15,Data!$B:$B,F$4))</f>
        <v>0</v>
      </c>
      <c r="G15" s="22">
        <f>IF(EDATE($B15,G$4)&gt;end_date,"",SUMIFS(Data!$E:$E,Data!$A:$A,$B15,Data!$B:$B,G$4))</f>
        <v>0</v>
      </c>
      <c r="H15" s="22">
        <f>IF(EDATE($B15,H$4)&gt;end_date,"",SUMIFS(Data!$E:$E,Data!$A:$A,$B15,Data!$B:$B,H$4))</f>
        <v>0</v>
      </c>
      <c r="I15" s="22">
        <f>IF(EDATE($B15,I$4)&gt;end_date,"",SUMIFS(Data!$E:$E,Data!$A:$A,$B15,Data!$B:$B,I$4))</f>
        <v>0</v>
      </c>
      <c r="J15" s="22">
        <f>IF(EDATE($B15,J$4)&gt;end_date,"",SUMIFS(Data!$E:$E,Data!$A:$A,$B15,Data!$B:$B,J$4))</f>
        <v>0</v>
      </c>
      <c r="K15" s="22">
        <f>IF(EDATE($B15,K$4)&gt;end_date,"",SUMIFS(Data!$E:$E,Data!$A:$A,$B15,Data!$B:$B,K$4))</f>
        <v>0</v>
      </c>
      <c r="L15" s="22">
        <f>IF(EDATE($B15,L$4)&gt;end_date,"",SUMIFS(Data!$E:$E,Data!$A:$A,$B15,Data!$B:$B,L$4))</f>
        <v>0</v>
      </c>
      <c r="M15" s="22">
        <f>IF(EDATE($B15,M$4)&gt;end_date,"",SUMIFS(Data!$E:$E,Data!$A:$A,$B15,Data!$B:$B,M$4))</f>
        <v>0</v>
      </c>
      <c r="N15" s="22">
        <f>IF(EDATE($B15,N$4)&gt;end_date,"",SUMIFS(Data!$E:$E,Data!$A:$A,$B15,Data!$B:$B,N$4))</f>
        <v>0</v>
      </c>
      <c r="O15" s="22">
        <f>IF(EDATE($B15,O$4)&gt;end_date,"",SUMIFS(Data!$E:$E,Data!$A:$A,$B15,Data!$B:$B,O$4))</f>
        <v>0</v>
      </c>
      <c r="P15" s="22">
        <f>IF(EDATE($B15,P$4)&gt;end_date,"",SUMIFS(Data!$E:$E,Data!$A:$A,$B15,Data!$B:$B,P$4))</f>
        <v>0</v>
      </c>
      <c r="Q15" s="22">
        <f>IF(EDATE($B15,Q$4)&gt;end_date,"",SUMIFS(Data!$E:$E,Data!$A:$A,$B15,Data!$B:$B,Q$4))</f>
        <v>0</v>
      </c>
      <c r="R15" s="22">
        <f>IF(EDATE($B15,R$4)&gt;end_date,"",SUMIFS(Data!$E:$E,Data!$A:$A,$B15,Data!$B:$B,R$4))</f>
        <v>0</v>
      </c>
      <c r="S15" s="22">
        <f>IF(EDATE($B15,S$4)&gt;end_date,"",SUMIFS(Data!$E:$E,Data!$A:$A,$B15,Data!$B:$B,S$4))</f>
        <v>0</v>
      </c>
      <c r="T15" s="22">
        <f>IF(EDATE($B15,T$4)&gt;end_date,"",SUMIFS(Data!$E:$E,Data!$A:$A,$B15,Data!$B:$B,T$4))</f>
        <v>0</v>
      </c>
      <c r="U15" s="22">
        <f>IF(EDATE($B15,U$4)&gt;end_date,"",SUMIFS(Data!$E:$E,Data!$A:$A,$B15,Data!$B:$B,U$4))</f>
        <v>4424310</v>
      </c>
      <c r="V15" s="22">
        <f>IF(EDATE($B15,V$4)&gt;end_date,"",SUMIFS(Data!$E:$E,Data!$A:$A,$B15,Data!$B:$B,V$4))</f>
        <v>4672196</v>
      </c>
      <c r="W15" s="22">
        <f>IF(EDATE($B15,W$4)&gt;end_date,"",SUMIFS(Data!$E:$E,Data!$A:$A,$B15,Data!$B:$B,W$4))</f>
        <v>4767521</v>
      </c>
      <c r="X15" s="22">
        <f>IF(EDATE($B15,X$4)&gt;end_date,"",SUMIFS(Data!$E:$E,Data!$A:$A,$B15,Data!$B:$B,X$4))</f>
        <v>4843781</v>
      </c>
      <c r="Y15" s="22">
        <f>IF(EDATE($B15,Y$4)&gt;end_date,"",SUMIFS(Data!$E:$E,Data!$A:$A,$B15,Data!$B:$B,Y$4))</f>
        <v>4946732</v>
      </c>
      <c r="Z15" s="22">
        <f>IF(EDATE($B15,Z$4)&gt;end_date,"",SUMIFS(Data!$E:$E,Data!$A:$A,$B15,Data!$B:$B,Z$4))</f>
        <v>5043328</v>
      </c>
      <c r="AA15" s="22">
        <f>IF(EDATE($B15,AA$4)&gt;end_date,"",SUMIFS(Data!$E:$E,Data!$A:$A,$B15,Data!$B:$B,AA$4))</f>
        <v>5171699</v>
      </c>
      <c r="AB15" s="22">
        <f>IF(EDATE($B15,AB$4)&gt;end_date,"",SUMIFS(Data!$E:$E,Data!$A:$A,$B15,Data!$B:$B,AB$4))</f>
        <v>5249230</v>
      </c>
      <c r="AC15" s="22">
        <f>IF(EDATE($B15,AC$4)&gt;end_date,"",SUMIFS(Data!$E:$E,Data!$A:$A,$B15,Data!$B:$B,AC$4))</f>
        <v>5307696</v>
      </c>
      <c r="AD15" s="22">
        <f>IF(EDATE($B15,AD$4)&gt;end_date,"",SUMIFS(Data!$E:$E,Data!$A:$A,$B15,Data!$B:$B,AD$4))</f>
        <v>5361078</v>
      </c>
      <c r="AE15" s="22">
        <f>IF(EDATE($B15,AE$4)&gt;end_date,"",SUMIFS(Data!$E:$E,Data!$A:$A,$B15,Data!$B:$B,AE$4))</f>
        <v>5401750</v>
      </c>
      <c r="AF15" s="22">
        <f>IF(EDATE($B15,AF$4)&gt;end_date,"",SUMIFS(Data!$E:$E,Data!$A:$A,$B15,Data!$B:$B,AF$4))</f>
        <v>5439880</v>
      </c>
      <c r="AG15" s="22">
        <f>IF(EDATE($B15,AG$4)&gt;end_date,"",SUMIFS(Data!$E:$E,Data!$A:$A,$B15,Data!$B:$B,AG$4))</f>
        <v>5470384</v>
      </c>
      <c r="AH15" s="22">
        <f>IF(EDATE($B15,AH$4)&gt;end_date,"",SUMIFS(Data!$E:$E,Data!$A:$A,$B15,Data!$B:$B,AH$4))</f>
        <v>5670464</v>
      </c>
      <c r="AI15" s="22">
        <f>IF(EDATE($B15,AI$4)&gt;end_date,"",SUMIFS(Data!$E:$E,Data!$A:$A,$B15,Data!$B:$B,AI$4))</f>
        <v>5692768</v>
      </c>
      <c r="AJ15" s="22">
        <f>IF(EDATE($B15,AJ$4)&gt;end_date,"",SUMIFS(Data!$E:$E,Data!$A:$A,$B15,Data!$B:$B,AJ$4))</f>
        <v>5708512</v>
      </c>
      <c r="AK15" s="22">
        <f>IF(EDATE($B15,AK$4)&gt;end_date,"",SUMIFS(Data!$E:$E,Data!$A:$A,$B15,Data!$B:$B,AK$4))</f>
        <v>5730816</v>
      </c>
      <c r="AL15" s="22">
        <f>IF(EDATE($B15,AL$4)&gt;end_date,"",SUMIFS(Data!$E:$E,Data!$A:$A,$B15,Data!$B:$B,AL$4))</f>
        <v>5747872</v>
      </c>
      <c r="AM15" s="22">
        <f>IF(EDATE($B15,AM$4)&gt;end_date,"",SUMIFS(Data!$E:$E,Data!$A:$A,$B15,Data!$B:$B,AM$4))</f>
        <v>5771488</v>
      </c>
      <c r="AN15" s="22">
        <f>IF(EDATE($B15,AN$4)&gt;end_date,"",SUMIFS(Data!$E:$E,Data!$A:$A,$B15,Data!$B:$B,AN$4))</f>
        <v>5788544</v>
      </c>
      <c r="AO15" s="22">
        <f>IF(EDATE($B15,AO$4)&gt;end_date,"",SUMIFS(Data!$E:$E,Data!$A:$A,$B15,Data!$B:$B,AO$4))</f>
        <v>5804288</v>
      </c>
      <c r="AP15" s="22">
        <f>IF(EDATE($B15,AP$4)&gt;end_date,"",SUMIFS(Data!$E:$E,Data!$A:$A,$B15,Data!$B:$B,AP$4))</f>
        <v>5817408</v>
      </c>
      <c r="AQ15" s="22">
        <f>IF(EDATE($B15,AQ$4)&gt;end_date,"",SUMIFS(Data!$E:$E,Data!$A:$A,$B15,Data!$B:$B,AQ$4))</f>
        <v>5829216</v>
      </c>
      <c r="AR15" s="22">
        <f>IF(EDATE($B15,AR$4)&gt;end_date,"",SUMIFS(Data!$E:$E,Data!$A:$A,$B15,Data!$B:$B,AR$4))</f>
        <v>5839712</v>
      </c>
      <c r="AS15" s="22">
        <f>IF(EDATE($B15,AS$4)&gt;end_date,"",SUMIFS(Data!$E:$E,Data!$A:$A,$B15,Data!$B:$B,AS$4))</f>
        <v>5848896</v>
      </c>
      <c r="AT15" s="22">
        <f>IF(EDATE($B15,AT$4)&gt;end_date,"",SUMIFS(Data!$E:$E,Data!$A:$A,$B15,Data!$B:$B,AT$4))</f>
        <v>5855456</v>
      </c>
      <c r="AU15" s="22" t="str">
        <f>IF(EDATE($B15,AU$4)&gt;end_date,"",SUMIFS(Data!$E:$E,Data!$A:$A,$B15,Data!$B:$B,AU$4))</f>
        <v/>
      </c>
      <c r="AV15" s="22" t="str">
        <f>IF(EDATE($B15,AV$4)&gt;end_date,"",SUMIFS(Data!$E:$E,Data!$A:$A,$B15,Data!$B:$B,AV$4))</f>
        <v/>
      </c>
      <c r="AW15" s="22" t="str">
        <f>IF(EDATE($B15,AW$4)&gt;end_date,"",SUMIFS(Data!$E:$E,Data!$A:$A,$B15,Data!$B:$B,AW$4))</f>
        <v/>
      </c>
      <c r="AX15" s="22" t="str">
        <f>IF(EDATE($B15,AX$4)&gt;end_date,"",SUMIFS(Data!$E:$E,Data!$A:$A,$B15,Data!$B:$B,AX$4))</f>
        <v/>
      </c>
      <c r="AY15" s="22" t="str">
        <f>IF(EDATE($B15,AY$4)&gt;end_date,"",SUMIFS(Data!$E:$E,Data!$A:$A,$B15,Data!$B:$B,AY$4))</f>
        <v/>
      </c>
      <c r="AZ15" s="22" t="str">
        <f>IF(EDATE($B15,AZ$4)&gt;end_date,"",SUMIFS(Data!$E:$E,Data!$A:$A,$B15,Data!$B:$B,AZ$4))</f>
        <v/>
      </c>
      <c r="BA15" s="22" t="str">
        <f>IF(EDATE($B15,BA$4)&gt;end_date,"",SUMIFS(Data!$E:$E,Data!$A:$A,$B15,Data!$B:$B,BA$4))</f>
        <v/>
      </c>
      <c r="BB15" s="22" t="str">
        <f>IF(EDATE($B15,BB$4)&gt;end_date,"",SUMIFS(Data!$E:$E,Data!$A:$A,$B15,Data!$B:$B,BB$4))</f>
        <v/>
      </c>
      <c r="BC15" s="22" t="str">
        <f>IF(EDATE($B15,BC$4)&gt;end_date,"",SUMIFS(Data!$E:$E,Data!$A:$A,$B15,Data!$B:$B,BC$4))</f>
        <v/>
      </c>
      <c r="BD15" s="23" t="str">
        <f>IF(EDATE($B15,BD$4)&gt;end_date,"",SUMIFS(Data!$E:$E,Data!$A:$A,$B15,Data!$B:$B,BD$4))</f>
        <v/>
      </c>
      <c r="BE15" s="16"/>
      <c r="BF15" s="16"/>
      <c r="BG15" s="16"/>
      <c r="BH15" s="16"/>
      <c r="BI15" s="16"/>
      <c r="BJ15" s="16"/>
      <c r="BK15" s="16"/>
      <c r="BL15" s="16"/>
      <c r="BM15" s="16"/>
      <c r="BN15" s="16"/>
      <c r="BO15" s="16"/>
      <c r="BP15" s="16"/>
    </row>
    <row r="16" spans="2:68" x14ac:dyDescent="0.25">
      <c r="B16" s="31">
        <f t="shared" si="1"/>
        <v>42522</v>
      </c>
      <c r="C16" s="22">
        <f>IF(EDATE($B16,C$4)&gt;end_date,"",SUMIFS(Data!$E:$E,Data!$A:$A,$B16,Data!$B:$B,C$4))</f>
        <v>0</v>
      </c>
      <c r="D16" s="22">
        <f>IF(EDATE($B16,D$4)&gt;end_date,"",SUMIFS(Data!$E:$E,Data!$A:$A,$B16,Data!$B:$B,D$4))</f>
        <v>0</v>
      </c>
      <c r="E16" s="22">
        <f>IF(EDATE($B16,E$4)&gt;end_date,"",SUMIFS(Data!$E:$E,Data!$A:$A,$B16,Data!$B:$B,E$4))</f>
        <v>0</v>
      </c>
      <c r="F16" s="22">
        <f>IF(EDATE($B16,F$4)&gt;end_date,"",SUMIFS(Data!$E:$E,Data!$A:$A,$B16,Data!$B:$B,F$4))</f>
        <v>0</v>
      </c>
      <c r="G16" s="22">
        <f>IF(EDATE($B16,G$4)&gt;end_date,"",SUMIFS(Data!$E:$E,Data!$A:$A,$B16,Data!$B:$B,G$4))</f>
        <v>0</v>
      </c>
      <c r="H16" s="22">
        <f>IF(EDATE($B16,H$4)&gt;end_date,"",SUMIFS(Data!$E:$E,Data!$A:$A,$B16,Data!$B:$B,H$4))</f>
        <v>0</v>
      </c>
      <c r="I16" s="22">
        <f>IF(EDATE($B16,I$4)&gt;end_date,"",SUMIFS(Data!$E:$E,Data!$A:$A,$B16,Data!$B:$B,I$4))</f>
        <v>0</v>
      </c>
      <c r="J16" s="22">
        <f>IF(EDATE($B16,J$4)&gt;end_date,"",SUMIFS(Data!$E:$E,Data!$A:$A,$B16,Data!$B:$B,J$4))</f>
        <v>0</v>
      </c>
      <c r="K16" s="22">
        <f>IF(EDATE($B16,K$4)&gt;end_date,"",SUMIFS(Data!$E:$E,Data!$A:$A,$B16,Data!$B:$B,K$4))</f>
        <v>0</v>
      </c>
      <c r="L16" s="22">
        <f>IF(EDATE($B16,L$4)&gt;end_date,"",SUMIFS(Data!$E:$E,Data!$A:$A,$B16,Data!$B:$B,L$4))</f>
        <v>0</v>
      </c>
      <c r="M16" s="22">
        <f>IF(EDATE($B16,M$4)&gt;end_date,"",SUMIFS(Data!$E:$E,Data!$A:$A,$B16,Data!$B:$B,M$4))</f>
        <v>0</v>
      </c>
      <c r="N16" s="22">
        <f>IF(EDATE($B16,N$4)&gt;end_date,"",SUMIFS(Data!$E:$E,Data!$A:$A,$B16,Data!$B:$B,N$4))</f>
        <v>0</v>
      </c>
      <c r="O16" s="22">
        <f>IF(EDATE($B16,O$4)&gt;end_date,"",SUMIFS(Data!$E:$E,Data!$A:$A,$B16,Data!$B:$B,O$4))</f>
        <v>0</v>
      </c>
      <c r="P16" s="22">
        <f>IF(EDATE($B16,P$4)&gt;end_date,"",SUMIFS(Data!$E:$E,Data!$A:$A,$B16,Data!$B:$B,P$4))</f>
        <v>0</v>
      </c>
      <c r="Q16" s="22">
        <f>IF(EDATE($B16,Q$4)&gt;end_date,"",SUMIFS(Data!$E:$E,Data!$A:$A,$B16,Data!$B:$B,Q$4))</f>
        <v>0</v>
      </c>
      <c r="R16" s="22">
        <f>IF(EDATE($B16,R$4)&gt;end_date,"",SUMIFS(Data!$E:$E,Data!$A:$A,$B16,Data!$B:$B,R$4))</f>
        <v>0</v>
      </c>
      <c r="S16" s="22">
        <f>IF(EDATE($B16,S$4)&gt;end_date,"",SUMIFS(Data!$E:$E,Data!$A:$A,$B16,Data!$B:$B,S$4))</f>
        <v>0</v>
      </c>
      <c r="T16" s="22">
        <f>IF(EDATE($B16,T$4)&gt;end_date,"",SUMIFS(Data!$E:$E,Data!$A:$A,$B16,Data!$B:$B,T$4))</f>
        <v>0</v>
      </c>
      <c r="U16" s="22">
        <f>IF(EDATE($B16,U$4)&gt;end_date,"",SUMIFS(Data!$E:$E,Data!$A:$A,$B16,Data!$B:$B,U$4))</f>
        <v>5034431</v>
      </c>
      <c r="V16" s="22">
        <f>IF(EDATE($B16,V$4)&gt;end_date,"",SUMIFS(Data!$E:$E,Data!$A:$A,$B16,Data!$B:$B,V$4))</f>
        <v>5147550</v>
      </c>
      <c r="W16" s="22">
        <f>IF(EDATE($B16,W$4)&gt;end_date,"",SUMIFS(Data!$E:$E,Data!$A:$A,$B16,Data!$B:$B,W$4))</f>
        <v>5227623</v>
      </c>
      <c r="X16" s="22">
        <f>IF(EDATE($B16,X$4)&gt;end_date,"",SUMIFS(Data!$E:$E,Data!$A:$A,$B16,Data!$B:$B,X$4))</f>
        <v>5345826</v>
      </c>
      <c r="Y16" s="22">
        <f>IF(EDATE($B16,Y$4)&gt;end_date,"",SUMIFS(Data!$E:$E,Data!$A:$A,$B16,Data!$B:$B,Y$4))</f>
        <v>5458945</v>
      </c>
      <c r="Z16" s="22">
        <f>IF(EDATE($B16,Z$4)&gt;end_date,"",SUMIFS(Data!$E:$E,Data!$A:$A,$B16,Data!$B:$B,Z$4))</f>
        <v>5578419</v>
      </c>
      <c r="AA16" s="22">
        <f>IF(EDATE($B16,AA$4)&gt;end_date,"",SUMIFS(Data!$E:$E,Data!$A:$A,$B16,Data!$B:$B,AA$4))</f>
        <v>5730939</v>
      </c>
      <c r="AB16" s="22">
        <f>IF(EDATE($B16,AB$4)&gt;end_date,"",SUMIFS(Data!$E:$E,Data!$A:$A,$B16,Data!$B:$B,AB$4))</f>
        <v>5835161</v>
      </c>
      <c r="AC16" s="22">
        <f>IF(EDATE($B16,AC$4)&gt;end_date,"",SUMIFS(Data!$E:$E,Data!$A:$A,$B16,Data!$B:$B,AC$4))</f>
        <v>5898711</v>
      </c>
      <c r="AD16" s="22">
        <f>IF(EDATE($B16,AD$4)&gt;end_date,"",SUMIFS(Data!$E:$E,Data!$A:$A,$B16,Data!$B:$B,AD$4))</f>
        <v>5948280</v>
      </c>
      <c r="AE16" s="22">
        <f>IF(EDATE($B16,AE$4)&gt;end_date,"",SUMIFS(Data!$E:$E,Data!$A:$A,$B16,Data!$B:$B,AE$4))</f>
        <v>5988952</v>
      </c>
      <c r="AF16" s="22">
        <f>IF(EDATE($B16,AF$4)&gt;end_date,"",SUMIFS(Data!$E:$E,Data!$A:$A,$B16,Data!$B:$B,AF$4))</f>
        <v>6023269</v>
      </c>
      <c r="AG16" s="22">
        <f>IF(EDATE($B16,AG$4)&gt;end_date,"",SUMIFS(Data!$E:$E,Data!$A:$A,$B16,Data!$B:$B,AG$4))</f>
        <v>6246432</v>
      </c>
      <c r="AH16" s="22">
        <f>IF(EDATE($B16,AH$4)&gt;end_date,"",SUMIFS(Data!$E:$E,Data!$A:$A,$B16,Data!$B:$B,AH$4))</f>
        <v>6277920</v>
      </c>
      <c r="AI16" s="22">
        <f>IF(EDATE($B16,AI$4)&gt;end_date,"",SUMIFS(Data!$E:$E,Data!$A:$A,$B16,Data!$B:$B,AI$4))</f>
        <v>6296288</v>
      </c>
      <c r="AJ16" s="22">
        <f>IF(EDATE($B16,AJ$4)&gt;end_date,"",SUMIFS(Data!$E:$E,Data!$A:$A,$B16,Data!$B:$B,AJ$4))</f>
        <v>6322528</v>
      </c>
      <c r="AK16" s="22">
        <f>IF(EDATE($B16,AK$4)&gt;end_date,"",SUMIFS(Data!$E:$E,Data!$A:$A,$B16,Data!$B:$B,AK$4))</f>
        <v>6344832</v>
      </c>
      <c r="AL16" s="22">
        <f>IF(EDATE($B16,AL$4)&gt;end_date,"",SUMIFS(Data!$E:$E,Data!$A:$A,$B16,Data!$B:$B,AL$4))</f>
        <v>6369760</v>
      </c>
      <c r="AM16" s="22">
        <f>IF(EDATE($B16,AM$4)&gt;end_date,"",SUMIFS(Data!$E:$E,Data!$A:$A,$B16,Data!$B:$B,AM$4))</f>
        <v>6393376</v>
      </c>
      <c r="AN16" s="22">
        <f>IF(EDATE($B16,AN$4)&gt;end_date,"",SUMIFS(Data!$E:$E,Data!$A:$A,$B16,Data!$B:$B,AN$4))</f>
        <v>6418304</v>
      </c>
      <c r="AO16" s="22">
        <f>IF(EDATE($B16,AO$4)&gt;end_date,"",SUMIFS(Data!$E:$E,Data!$A:$A,$B16,Data!$B:$B,AO$4))</f>
        <v>6434048</v>
      </c>
      <c r="AP16" s="22">
        <f>IF(EDATE($B16,AP$4)&gt;end_date,"",SUMIFS(Data!$E:$E,Data!$A:$A,$B16,Data!$B:$B,AP$4))</f>
        <v>6445856</v>
      </c>
      <c r="AQ16" s="22">
        <f>IF(EDATE($B16,AQ$4)&gt;end_date,"",SUMIFS(Data!$E:$E,Data!$A:$A,$B16,Data!$B:$B,AQ$4))</f>
        <v>6461600</v>
      </c>
      <c r="AR16" s="22">
        <f>IF(EDATE($B16,AR$4)&gt;end_date,"",SUMIFS(Data!$E:$E,Data!$A:$A,$B16,Data!$B:$B,AR$4))</f>
        <v>6470784</v>
      </c>
      <c r="AS16" s="22">
        <f>IF(EDATE($B16,AS$4)&gt;end_date,"",SUMIFS(Data!$E:$E,Data!$A:$A,$B16,Data!$B:$B,AS$4))</f>
        <v>6477344</v>
      </c>
      <c r="AT16" s="22" t="str">
        <f>IF(EDATE($B16,AT$4)&gt;end_date,"",SUMIFS(Data!$E:$E,Data!$A:$A,$B16,Data!$B:$B,AT$4))</f>
        <v/>
      </c>
      <c r="AU16" s="22" t="str">
        <f>IF(EDATE($B16,AU$4)&gt;end_date,"",SUMIFS(Data!$E:$E,Data!$A:$A,$B16,Data!$B:$B,AU$4))</f>
        <v/>
      </c>
      <c r="AV16" s="22" t="str">
        <f>IF(EDATE($B16,AV$4)&gt;end_date,"",SUMIFS(Data!$E:$E,Data!$A:$A,$B16,Data!$B:$B,AV$4))</f>
        <v/>
      </c>
      <c r="AW16" s="22" t="str">
        <f>IF(EDATE($B16,AW$4)&gt;end_date,"",SUMIFS(Data!$E:$E,Data!$A:$A,$B16,Data!$B:$B,AW$4))</f>
        <v/>
      </c>
      <c r="AX16" s="22" t="str">
        <f>IF(EDATE($B16,AX$4)&gt;end_date,"",SUMIFS(Data!$E:$E,Data!$A:$A,$B16,Data!$B:$B,AX$4))</f>
        <v/>
      </c>
      <c r="AY16" s="22" t="str">
        <f>IF(EDATE($B16,AY$4)&gt;end_date,"",SUMIFS(Data!$E:$E,Data!$A:$A,$B16,Data!$B:$B,AY$4))</f>
        <v/>
      </c>
      <c r="AZ16" s="22" t="str">
        <f>IF(EDATE($B16,AZ$4)&gt;end_date,"",SUMIFS(Data!$E:$E,Data!$A:$A,$B16,Data!$B:$B,AZ$4))</f>
        <v/>
      </c>
      <c r="BA16" s="22" t="str">
        <f>IF(EDATE($B16,BA$4)&gt;end_date,"",SUMIFS(Data!$E:$E,Data!$A:$A,$B16,Data!$B:$B,BA$4))</f>
        <v/>
      </c>
      <c r="BB16" s="22" t="str">
        <f>IF(EDATE($B16,BB$4)&gt;end_date,"",SUMIFS(Data!$E:$E,Data!$A:$A,$B16,Data!$B:$B,BB$4))</f>
        <v/>
      </c>
      <c r="BC16" s="22" t="str">
        <f>IF(EDATE($B16,BC$4)&gt;end_date,"",SUMIFS(Data!$E:$E,Data!$A:$A,$B16,Data!$B:$B,BC$4))</f>
        <v/>
      </c>
      <c r="BD16" s="23" t="str">
        <f>IF(EDATE($B16,BD$4)&gt;end_date,"",SUMIFS(Data!$E:$E,Data!$A:$A,$B16,Data!$B:$B,BD$4))</f>
        <v/>
      </c>
      <c r="BE16" s="16"/>
      <c r="BF16" s="16"/>
      <c r="BG16" s="16"/>
      <c r="BH16" s="16"/>
      <c r="BI16" s="16"/>
      <c r="BJ16" s="16"/>
      <c r="BK16" s="16"/>
      <c r="BL16" s="16"/>
      <c r="BM16" s="16"/>
      <c r="BN16" s="16"/>
      <c r="BO16" s="16"/>
      <c r="BP16" s="16"/>
    </row>
    <row r="17" spans="2:68" x14ac:dyDescent="0.25">
      <c r="B17" s="31">
        <f t="shared" si="1"/>
        <v>42552</v>
      </c>
      <c r="C17" s="22">
        <f>IF(EDATE($B17,C$4)&gt;end_date,"",SUMIFS(Data!$E:$E,Data!$A:$A,$B17,Data!$B:$B,C$4))</f>
        <v>0</v>
      </c>
      <c r="D17" s="22">
        <f>IF(EDATE($B17,D$4)&gt;end_date,"",SUMIFS(Data!$E:$E,Data!$A:$A,$B17,Data!$B:$B,D$4))</f>
        <v>0</v>
      </c>
      <c r="E17" s="22">
        <f>IF(EDATE($B17,E$4)&gt;end_date,"",SUMIFS(Data!$E:$E,Data!$A:$A,$B17,Data!$B:$B,E$4))</f>
        <v>0</v>
      </c>
      <c r="F17" s="22">
        <f>IF(EDATE($B17,F$4)&gt;end_date,"",SUMIFS(Data!$E:$E,Data!$A:$A,$B17,Data!$B:$B,F$4))</f>
        <v>0</v>
      </c>
      <c r="G17" s="22">
        <f>IF(EDATE($B17,G$4)&gt;end_date,"",SUMIFS(Data!$E:$E,Data!$A:$A,$B17,Data!$B:$B,G$4))</f>
        <v>0</v>
      </c>
      <c r="H17" s="22">
        <f>IF(EDATE($B17,H$4)&gt;end_date,"",SUMIFS(Data!$E:$E,Data!$A:$A,$B17,Data!$B:$B,H$4))</f>
        <v>0</v>
      </c>
      <c r="I17" s="22">
        <f>IF(EDATE($B17,I$4)&gt;end_date,"",SUMIFS(Data!$E:$E,Data!$A:$A,$B17,Data!$B:$B,I$4))</f>
        <v>0</v>
      </c>
      <c r="J17" s="22">
        <f>IF(EDATE($B17,J$4)&gt;end_date,"",SUMIFS(Data!$E:$E,Data!$A:$A,$B17,Data!$B:$B,J$4))</f>
        <v>0</v>
      </c>
      <c r="K17" s="22">
        <f>IF(EDATE($B17,K$4)&gt;end_date,"",SUMIFS(Data!$E:$E,Data!$A:$A,$B17,Data!$B:$B,K$4))</f>
        <v>0</v>
      </c>
      <c r="L17" s="22">
        <f>IF(EDATE($B17,L$4)&gt;end_date,"",SUMIFS(Data!$E:$E,Data!$A:$A,$B17,Data!$B:$B,L$4))</f>
        <v>0</v>
      </c>
      <c r="M17" s="22">
        <f>IF(EDATE($B17,M$4)&gt;end_date,"",SUMIFS(Data!$E:$E,Data!$A:$A,$B17,Data!$B:$B,M$4))</f>
        <v>0</v>
      </c>
      <c r="N17" s="22">
        <f>IF(EDATE($B17,N$4)&gt;end_date,"",SUMIFS(Data!$E:$E,Data!$A:$A,$B17,Data!$B:$B,N$4))</f>
        <v>0</v>
      </c>
      <c r="O17" s="22">
        <f>IF(EDATE($B17,O$4)&gt;end_date,"",SUMIFS(Data!$E:$E,Data!$A:$A,$B17,Data!$B:$B,O$4))</f>
        <v>0</v>
      </c>
      <c r="P17" s="22">
        <f>IF(EDATE($B17,P$4)&gt;end_date,"",SUMIFS(Data!$E:$E,Data!$A:$A,$B17,Data!$B:$B,P$4))</f>
        <v>0</v>
      </c>
      <c r="Q17" s="22">
        <f>IF(EDATE($B17,Q$4)&gt;end_date,"",SUMIFS(Data!$E:$E,Data!$A:$A,$B17,Data!$B:$B,Q$4))</f>
        <v>0</v>
      </c>
      <c r="R17" s="22">
        <f>IF(EDATE($B17,R$4)&gt;end_date,"",SUMIFS(Data!$E:$E,Data!$A:$A,$B17,Data!$B:$B,R$4))</f>
        <v>0</v>
      </c>
      <c r="S17" s="22">
        <f>IF(EDATE($B17,S$4)&gt;end_date,"",SUMIFS(Data!$E:$E,Data!$A:$A,$B17,Data!$B:$B,S$4))</f>
        <v>0</v>
      </c>
      <c r="T17" s="22">
        <f>IF(EDATE($B17,T$4)&gt;end_date,"",SUMIFS(Data!$E:$E,Data!$A:$A,$B17,Data!$B:$B,T$4))</f>
        <v>0</v>
      </c>
      <c r="U17" s="22">
        <f>IF(EDATE($B17,U$4)&gt;end_date,"",SUMIFS(Data!$E:$E,Data!$A:$A,$B17,Data!$B:$B,U$4))</f>
        <v>4992240</v>
      </c>
      <c r="V17" s="22">
        <f>IF(EDATE($B17,V$4)&gt;end_date,"",SUMIFS(Data!$E:$E,Data!$A:$A,$B17,Data!$B:$B,V$4))</f>
        <v>5079040</v>
      </c>
      <c r="W17" s="22">
        <f>IF(EDATE($B17,W$4)&gt;end_date,"",SUMIFS(Data!$E:$E,Data!$A:$A,$B17,Data!$B:$B,W$4))</f>
        <v>5204280</v>
      </c>
      <c r="X17" s="22">
        <f>IF(EDATE($B17,X$4)&gt;end_date,"",SUMIFS(Data!$E:$E,Data!$A:$A,$B17,Data!$B:$B,X$4))</f>
        <v>5323320</v>
      </c>
      <c r="Y17" s="22">
        <f>IF(EDATE($B17,Y$4)&gt;end_date,"",SUMIFS(Data!$E:$E,Data!$A:$A,$B17,Data!$B:$B,Y$4))</f>
        <v>5443600</v>
      </c>
      <c r="Z17" s="22">
        <f>IF(EDATE($B17,Z$4)&gt;end_date,"",SUMIFS(Data!$E:$E,Data!$A:$A,$B17,Data!$B:$B,Z$4))</f>
        <v>5580000</v>
      </c>
      <c r="AA17" s="22">
        <f>IF(EDATE($B17,AA$4)&gt;end_date,"",SUMIFS(Data!$E:$E,Data!$A:$A,$B17,Data!$B:$B,AA$4))</f>
        <v>5768480</v>
      </c>
      <c r="AB17" s="22">
        <f>IF(EDATE($B17,AB$4)&gt;end_date,"",SUMIFS(Data!$E:$E,Data!$A:$A,$B17,Data!$B:$B,AB$4))</f>
        <v>5880080</v>
      </c>
      <c r="AC17" s="22">
        <f>IF(EDATE($B17,AC$4)&gt;end_date,"",SUMIFS(Data!$E:$E,Data!$A:$A,$B17,Data!$B:$B,AC$4))</f>
        <v>5933400</v>
      </c>
      <c r="AD17" s="22">
        <f>IF(EDATE($B17,AD$4)&gt;end_date,"",SUMIFS(Data!$E:$E,Data!$A:$A,$B17,Data!$B:$B,AD$4))</f>
        <v>5984240</v>
      </c>
      <c r="AE17" s="22">
        <f>IF(EDATE($B17,AE$4)&gt;end_date,"",SUMIFS(Data!$E:$E,Data!$A:$A,$B17,Data!$B:$B,AE$4))</f>
        <v>6022680</v>
      </c>
      <c r="AF17" s="22">
        <f>IF(EDATE($B17,AF$4)&gt;end_date,"",SUMIFS(Data!$E:$E,Data!$A:$A,$B17,Data!$B:$B,AF$4))</f>
        <v>6252800</v>
      </c>
      <c r="AG17" s="22">
        <f>IF(EDATE($B17,AG$4)&gt;end_date,"",SUMIFS(Data!$E:$E,Data!$A:$A,$B17,Data!$B:$B,AG$4))</f>
        <v>6284800</v>
      </c>
      <c r="AH17" s="22">
        <f>IF(EDATE($B17,AH$4)&gt;end_date,"",SUMIFS(Data!$E:$E,Data!$A:$A,$B17,Data!$B:$B,AH$4))</f>
        <v>6309120</v>
      </c>
      <c r="AI17" s="22">
        <f>IF(EDATE($B17,AI$4)&gt;end_date,"",SUMIFS(Data!$E:$E,Data!$A:$A,$B17,Data!$B:$B,AI$4))</f>
        <v>6337280</v>
      </c>
      <c r="AJ17" s="22">
        <f>IF(EDATE($B17,AJ$4)&gt;end_date,"",SUMIFS(Data!$E:$E,Data!$A:$A,$B17,Data!$B:$B,AJ$4))</f>
        <v>6366720</v>
      </c>
      <c r="AK17" s="22">
        <f>IF(EDATE($B17,AK$4)&gt;end_date,"",SUMIFS(Data!$E:$E,Data!$A:$A,$B17,Data!$B:$B,AK$4))</f>
        <v>6392320</v>
      </c>
      <c r="AL17" s="22">
        <f>IF(EDATE($B17,AL$4)&gt;end_date,"",SUMIFS(Data!$E:$E,Data!$A:$A,$B17,Data!$B:$B,AL$4))</f>
        <v>6420480</v>
      </c>
      <c r="AM17" s="22">
        <f>IF(EDATE($B17,AM$4)&gt;end_date,"",SUMIFS(Data!$E:$E,Data!$A:$A,$B17,Data!$B:$B,AM$4))</f>
        <v>6452480</v>
      </c>
      <c r="AN17" s="22">
        <f>IF(EDATE($B17,AN$4)&gt;end_date,"",SUMIFS(Data!$E:$E,Data!$A:$A,$B17,Data!$B:$B,AN$4))</f>
        <v>6476800</v>
      </c>
      <c r="AO17" s="22">
        <f>IF(EDATE($B17,AO$4)&gt;end_date,"",SUMIFS(Data!$E:$E,Data!$A:$A,$B17,Data!$B:$B,AO$4))</f>
        <v>6492160</v>
      </c>
      <c r="AP17" s="22">
        <f>IF(EDATE($B17,AP$4)&gt;end_date,"",SUMIFS(Data!$E:$E,Data!$A:$A,$B17,Data!$B:$B,AP$4))</f>
        <v>6507520</v>
      </c>
      <c r="AQ17" s="22">
        <f>IF(EDATE($B17,AQ$4)&gt;end_date,"",SUMIFS(Data!$E:$E,Data!$A:$A,$B17,Data!$B:$B,AQ$4))</f>
        <v>6517760</v>
      </c>
      <c r="AR17" s="22">
        <f>IF(EDATE($B17,AR$4)&gt;end_date,"",SUMIFS(Data!$E:$E,Data!$A:$A,$B17,Data!$B:$B,AR$4))</f>
        <v>6528000</v>
      </c>
      <c r="AS17" s="22" t="str">
        <f>IF(EDATE($B17,AS$4)&gt;end_date,"",SUMIFS(Data!$E:$E,Data!$A:$A,$B17,Data!$B:$B,AS$4))</f>
        <v/>
      </c>
      <c r="AT17" s="22" t="str">
        <f>IF(EDATE($B17,AT$4)&gt;end_date,"",SUMIFS(Data!$E:$E,Data!$A:$A,$B17,Data!$B:$B,AT$4))</f>
        <v/>
      </c>
      <c r="AU17" s="22" t="str">
        <f>IF(EDATE($B17,AU$4)&gt;end_date,"",SUMIFS(Data!$E:$E,Data!$A:$A,$B17,Data!$B:$B,AU$4))</f>
        <v/>
      </c>
      <c r="AV17" s="22" t="str">
        <f>IF(EDATE($B17,AV$4)&gt;end_date,"",SUMIFS(Data!$E:$E,Data!$A:$A,$B17,Data!$B:$B,AV$4))</f>
        <v/>
      </c>
      <c r="AW17" s="22" t="str">
        <f>IF(EDATE($B17,AW$4)&gt;end_date,"",SUMIFS(Data!$E:$E,Data!$A:$A,$B17,Data!$B:$B,AW$4))</f>
        <v/>
      </c>
      <c r="AX17" s="22" t="str">
        <f>IF(EDATE($B17,AX$4)&gt;end_date,"",SUMIFS(Data!$E:$E,Data!$A:$A,$B17,Data!$B:$B,AX$4))</f>
        <v/>
      </c>
      <c r="AY17" s="22" t="str">
        <f>IF(EDATE($B17,AY$4)&gt;end_date,"",SUMIFS(Data!$E:$E,Data!$A:$A,$B17,Data!$B:$B,AY$4))</f>
        <v/>
      </c>
      <c r="AZ17" s="22" t="str">
        <f>IF(EDATE($B17,AZ$4)&gt;end_date,"",SUMIFS(Data!$E:$E,Data!$A:$A,$B17,Data!$B:$B,AZ$4))</f>
        <v/>
      </c>
      <c r="BA17" s="22" t="str">
        <f>IF(EDATE($B17,BA$4)&gt;end_date,"",SUMIFS(Data!$E:$E,Data!$A:$A,$B17,Data!$B:$B,BA$4))</f>
        <v/>
      </c>
      <c r="BB17" s="22" t="str">
        <f>IF(EDATE($B17,BB$4)&gt;end_date,"",SUMIFS(Data!$E:$E,Data!$A:$A,$B17,Data!$B:$B,BB$4))</f>
        <v/>
      </c>
      <c r="BC17" s="22" t="str">
        <f>IF(EDATE($B17,BC$4)&gt;end_date,"",SUMIFS(Data!$E:$E,Data!$A:$A,$B17,Data!$B:$B,BC$4))</f>
        <v/>
      </c>
      <c r="BD17" s="23" t="str">
        <f>IF(EDATE($B17,BD$4)&gt;end_date,"",SUMIFS(Data!$E:$E,Data!$A:$A,$B17,Data!$B:$B,BD$4))</f>
        <v/>
      </c>
      <c r="BE17" s="16"/>
      <c r="BF17" s="16"/>
      <c r="BG17" s="16"/>
      <c r="BH17" s="16"/>
      <c r="BI17" s="16"/>
      <c r="BJ17" s="16"/>
      <c r="BK17" s="16"/>
      <c r="BL17" s="16"/>
      <c r="BM17" s="16"/>
      <c r="BN17" s="16"/>
      <c r="BO17" s="16"/>
      <c r="BP17" s="16"/>
    </row>
    <row r="18" spans="2:68" x14ac:dyDescent="0.25">
      <c r="B18" s="31">
        <f t="shared" si="1"/>
        <v>42583</v>
      </c>
      <c r="C18" s="22">
        <f>IF(EDATE($B18,C$4)&gt;end_date,"",SUMIFS(Data!$E:$E,Data!$A:$A,$B18,Data!$B:$B,C$4))</f>
        <v>0</v>
      </c>
      <c r="D18" s="22">
        <f>IF(EDATE($B18,D$4)&gt;end_date,"",SUMIFS(Data!$E:$E,Data!$A:$A,$B18,Data!$B:$B,D$4))</f>
        <v>0</v>
      </c>
      <c r="E18" s="22">
        <f>IF(EDATE($B18,E$4)&gt;end_date,"",SUMIFS(Data!$E:$E,Data!$A:$A,$B18,Data!$B:$B,E$4))</f>
        <v>0</v>
      </c>
      <c r="F18" s="22">
        <f>IF(EDATE($B18,F$4)&gt;end_date,"",SUMIFS(Data!$E:$E,Data!$A:$A,$B18,Data!$B:$B,F$4))</f>
        <v>0</v>
      </c>
      <c r="G18" s="22">
        <f>IF(EDATE($B18,G$4)&gt;end_date,"",SUMIFS(Data!$E:$E,Data!$A:$A,$B18,Data!$B:$B,G$4))</f>
        <v>0</v>
      </c>
      <c r="H18" s="22">
        <f>IF(EDATE($B18,H$4)&gt;end_date,"",SUMIFS(Data!$E:$E,Data!$A:$A,$B18,Data!$B:$B,H$4))</f>
        <v>0</v>
      </c>
      <c r="I18" s="22">
        <f>IF(EDATE($B18,I$4)&gt;end_date,"",SUMIFS(Data!$E:$E,Data!$A:$A,$B18,Data!$B:$B,I$4))</f>
        <v>0</v>
      </c>
      <c r="J18" s="22">
        <f>IF(EDATE($B18,J$4)&gt;end_date,"",SUMIFS(Data!$E:$E,Data!$A:$A,$B18,Data!$B:$B,J$4))</f>
        <v>0</v>
      </c>
      <c r="K18" s="22">
        <f>IF(EDATE($B18,K$4)&gt;end_date,"",SUMIFS(Data!$E:$E,Data!$A:$A,$B18,Data!$B:$B,K$4))</f>
        <v>0</v>
      </c>
      <c r="L18" s="22">
        <f>IF(EDATE($B18,L$4)&gt;end_date,"",SUMIFS(Data!$E:$E,Data!$A:$A,$B18,Data!$B:$B,L$4))</f>
        <v>0</v>
      </c>
      <c r="M18" s="22">
        <f>IF(EDATE($B18,M$4)&gt;end_date,"",SUMIFS(Data!$E:$E,Data!$A:$A,$B18,Data!$B:$B,M$4))</f>
        <v>0</v>
      </c>
      <c r="N18" s="22">
        <f>IF(EDATE($B18,N$4)&gt;end_date,"",SUMIFS(Data!$E:$E,Data!$A:$A,$B18,Data!$B:$B,N$4))</f>
        <v>0</v>
      </c>
      <c r="O18" s="22">
        <f>IF(EDATE($B18,O$4)&gt;end_date,"",SUMIFS(Data!$E:$E,Data!$A:$A,$B18,Data!$B:$B,O$4))</f>
        <v>0</v>
      </c>
      <c r="P18" s="22">
        <f>IF(EDATE($B18,P$4)&gt;end_date,"",SUMIFS(Data!$E:$E,Data!$A:$A,$B18,Data!$B:$B,P$4))</f>
        <v>0</v>
      </c>
      <c r="Q18" s="22">
        <f>IF(EDATE($B18,Q$4)&gt;end_date,"",SUMIFS(Data!$E:$E,Data!$A:$A,$B18,Data!$B:$B,Q$4))</f>
        <v>0</v>
      </c>
      <c r="R18" s="22">
        <f>IF(EDATE($B18,R$4)&gt;end_date,"",SUMIFS(Data!$E:$E,Data!$A:$A,$B18,Data!$B:$B,R$4))</f>
        <v>0</v>
      </c>
      <c r="S18" s="22">
        <f>IF(EDATE($B18,S$4)&gt;end_date,"",SUMIFS(Data!$E:$E,Data!$A:$A,$B18,Data!$B:$B,S$4))</f>
        <v>0</v>
      </c>
      <c r="T18" s="22">
        <f>IF(EDATE($B18,T$4)&gt;end_date,"",SUMIFS(Data!$E:$E,Data!$A:$A,$B18,Data!$B:$B,T$4))</f>
        <v>0</v>
      </c>
      <c r="U18" s="22">
        <f>IF(EDATE($B18,U$4)&gt;end_date,"",SUMIFS(Data!$E:$E,Data!$A:$A,$B18,Data!$B:$B,U$4))</f>
        <v>4719440</v>
      </c>
      <c r="V18" s="22">
        <f>IF(EDATE($B18,V$4)&gt;end_date,"",SUMIFS(Data!$E:$E,Data!$A:$A,$B18,Data!$B:$B,V$4))</f>
        <v>4855840</v>
      </c>
      <c r="W18" s="22">
        <f>IF(EDATE($B18,W$4)&gt;end_date,"",SUMIFS(Data!$E:$E,Data!$A:$A,$B18,Data!$B:$B,W$4))</f>
        <v>4989512</v>
      </c>
      <c r="X18" s="22">
        <f>IF(EDATE($B18,X$4)&gt;end_date,"",SUMIFS(Data!$E:$E,Data!$A:$A,$B18,Data!$B:$B,X$4))</f>
        <v>5125912</v>
      </c>
      <c r="Y18" s="22">
        <f>IF(EDATE($B18,Y$4)&gt;end_date,"",SUMIFS(Data!$E:$E,Data!$A:$A,$B18,Data!$B:$B,Y$4))</f>
        <v>5267768</v>
      </c>
      <c r="Z18" s="22">
        <f>IF(EDATE($B18,Z$4)&gt;end_date,"",SUMIFS(Data!$E:$E,Data!$A:$A,$B18,Data!$B:$B,Z$4))</f>
        <v>5434176</v>
      </c>
      <c r="AA18" s="22">
        <f>IF(EDATE($B18,AA$4)&gt;end_date,"",SUMIFS(Data!$E:$E,Data!$A:$A,$B18,Data!$B:$B,AA$4))</f>
        <v>5626500</v>
      </c>
      <c r="AB18" s="22">
        <f>IF(EDATE($B18,AB$4)&gt;end_date,"",SUMIFS(Data!$E:$E,Data!$A:$A,$B18,Data!$B:$B,AB$4))</f>
        <v>5711068</v>
      </c>
      <c r="AC18" s="22">
        <f>IF(EDATE($B18,AC$4)&gt;end_date,"",SUMIFS(Data!$E:$E,Data!$A:$A,$B18,Data!$B:$B,AC$4))</f>
        <v>5771084</v>
      </c>
      <c r="AD18" s="22">
        <f>IF(EDATE($B18,AD$4)&gt;end_date,"",SUMIFS(Data!$E:$E,Data!$A:$A,$B18,Data!$B:$B,AD$4))</f>
        <v>5821552</v>
      </c>
      <c r="AE18" s="22">
        <f>IF(EDATE($B18,AE$4)&gt;end_date,"",SUMIFS(Data!$E:$E,Data!$A:$A,$B18,Data!$B:$B,AE$4))</f>
        <v>6047360</v>
      </c>
      <c r="AF18" s="22">
        <f>IF(EDATE($B18,AF$4)&gt;end_date,"",SUMIFS(Data!$E:$E,Data!$A:$A,$B18,Data!$B:$B,AF$4))</f>
        <v>6091008</v>
      </c>
      <c r="AG18" s="22">
        <f>IF(EDATE($B18,AG$4)&gt;end_date,"",SUMIFS(Data!$E:$E,Data!$A:$A,$B18,Data!$B:$B,AG$4))</f>
        <v>6119168</v>
      </c>
      <c r="AH18" s="22">
        <f>IF(EDATE($B18,AH$4)&gt;end_date,"",SUMIFS(Data!$E:$E,Data!$A:$A,$B18,Data!$B:$B,AH$4))</f>
        <v>6152960</v>
      </c>
      <c r="AI18" s="22">
        <f>IF(EDATE($B18,AI$4)&gt;end_date,"",SUMIFS(Data!$E:$E,Data!$A:$A,$B18,Data!$B:$B,AI$4))</f>
        <v>6183936</v>
      </c>
      <c r="AJ18" s="22">
        <f>IF(EDATE($B18,AJ$4)&gt;end_date,"",SUMIFS(Data!$E:$E,Data!$A:$A,$B18,Data!$B:$B,AJ$4))</f>
        <v>6217728</v>
      </c>
      <c r="AK18" s="22">
        <f>IF(EDATE($B18,AK$4)&gt;end_date,"",SUMIFS(Data!$E:$E,Data!$A:$A,$B18,Data!$B:$B,AK$4))</f>
        <v>6245888</v>
      </c>
      <c r="AL18" s="22">
        <f>IF(EDATE($B18,AL$4)&gt;end_date,"",SUMIFS(Data!$E:$E,Data!$A:$A,$B18,Data!$B:$B,AL$4))</f>
        <v>6279680</v>
      </c>
      <c r="AM18" s="22">
        <f>IF(EDATE($B18,AM$4)&gt;end_date,"",SUMIFS(Data!$E:$E,Data!$A:$A,$B18,Data!$B:$B,AM$4))</f>
        <v>6314880</v>
      </c>
      <c r="AN18" s="22">
        <f>IF(EDATE($B18,AN$4)&gt;end_date,"",SUMIFS(Data!$E:$E,Data!$A:$A,$B18,Data!$B:$B,AN$4))</f>
        <v>6333184</v>
      </c>
      <c r="AO18" s="22">
        <f>IF(EDATE($B18,AO$4)&gt;end_date,"",SUMIFS(Data!$E:$E,Data!$A:$A,$B18,Data!$B:$B,AO$4))</f>
        <v>6351488</v>
      </c>
      <c r="AP18" s="22">
        <f>IF(EDATE($B18,AP$4)&gt;end_date,"",SUMIFS(Data!$E:$E,Data!$A:$A,$B18,Data!$B:$B,AP$4))</f>
        <v>6361344</v>
      </c>
      <c r="AQ18" s="22">
        <f>IF(EDATE($B18,AQ$4)&gt;end_date,"",SUMIFS(Data!$E:$E,Data!$A:$A,$B18,Data!$B:$B,AQ$4))</f>
        <v>6372608</v>
      </c>
      <c r="AR18" s="22" t="str">
        <f>IF(EDATE($B18,AR$4)&gt;end_date,"",SUMIFS(Data!$E:$E,Data!$A:$A,$B18,Data!$B:$B,AR$4))</f>
        <v/>
      </c>
      <c r="AS18" s="22" t="str">
        <f>IF(EDATE($B18,AS$4)&gt;end_date,"",SUMIFS(Data!$E:$E,Data!$A:$A,$B18,Data!$B:$B,AS$4))</f>
        <v/>
      </c>
      <c r="AT18" s="22" t="str">
        <f>IF(EDATE($B18,AT$4)&gt;end_date,"",SUMIFS(Data!$E:$E,Data!$A:$A,$B18,Data!$B:$B,AT$4))</f>
        <v/>
      </c>
      <c r="AU18" s="22" t="str">
        <f>IF(EDATE($B18,AU$4)&gt;end_date,"",SUMIFS(Data!$E:$E,Data!$A:$A,$B18,Data!$B:$B,AU$4))</f>
        <v/>
      </c>
      <c r="AV18" s="22" t="str">
        <f>IF(EDATE($B18,AV$4)&gt;end_date,"",SUMIFS(Data!$E:$E,Data!$A:$A,$B18,Data!$B:$B,AV$4))</f>
        <v/>
      </c>
      <c r="AW18" s="22" t="str">
        <f>IF(EDATE($B18,AW$4)&gt;end_date,"",SUMIFS(Data!$E:$E,Data!$A:$A,$B18,Data!$B:$B,AW$4))</f>
        <v/>
      </c>
      <c r="AX18" s="22" t="str">
        <f>IF(EDATE($B18,AX$4)&gt;end_date,"",SUMIFS(Data!$E:$E,Data!$A:$A,$B18,Data!$B:$B,AX$4))</f>
        <v/>
      </c>
      <c r="AY18" s="22" t="str">
        <f>IF(EDATE($B18,AY$4)&gt;end_date,"",SUMIFS(Data!$E:$E,Data!$A:$A,$B18,Data!$B:$B,AY$4))</f>
        <v/>
      </c>
      <c r="AZ18" s="22" t="str">
        <f>IF(EDATE($B18,AZ$4)&gt;end_date,"",SUMIFS(Data!$E:$E,Data!$A:$A,$B18,Data!$B:$B,AZ$4))</f>
        <v/>
      </c>
      <c r="BA18" s="22" t="str">
        <f>IF(EDATE($B18,BA$4)&gt;end_date,"",SUMIFS(Data!$E:$E,Data!$A:$A,$B18,Data!$B:$B,BA$4))</f>
        <v/>
      </c>
      <c r="BB18" s="22" t="str">
        <f>IF(EDATE($B18,BB$4)&gt;end_date,"",SUMIFS(Data!$E:$E,Data!$A:$A,$B18,Data!$B:$B,BB$4))</f>
        <v/>
      </c>
      <c r="BC18" s="22" t="str">
        <f>IF(EDATE($B18,BC$4)&gt;end_date,"",SUMIFS(Data!$E:$E,Data!$A:$A,$B18,Data!$B:$B,BC$4))</f>
        <v/>
      </c>
      <c r="BD18" s="23" t="str">
        <f>IF(EDATE($B18,BD$4)&gt;end_date,"",SUMIFS(Data!$E:$E,Data!$A:$A,$B18,Data!$B:$B,BD$4))</f>
        <v/>
      </c>
      <c r="BE18" s="16"/>
      <c r="BF18" s="16"/>
      <c r="BG18" s="16"/>
      <c r="BH18" s="16"/>
      <c r="BI18" s="16"/>
      <c r="BJ18" s="16"/>
      <c r="BK18" s="16"/>
      <c r="BL18" s="16"/>
      <c r="BM18" s="16"/>
      <c r="BN18" s="16"/>
      <c r="BO18" s="16"/>
      <c r="BP18" s="16"/>
    </row>
    <row r="19" spans="2:68" x14ac:dyDescent="0.25">
      <c r="B19" s="31">
        <f t="shared" si="1"/>
        <v>42614</v>
      </c>
      <c r="C19" s="22">
        <f>IF(EDATE($B19,C$4)&gt;end_date,"",SUMIFS(Data!$E:$E,Data!$A:$A,$B19,Data!$B:$B,C$4))</f>
        <v>0</v>
      </c>
      <c r="D19" s="22">
        <f>IF(EDATE($B19,D$4)&gt;end_date,"",SUMIFS(Data!$E:$E,Data!$A:$A,$B19,Data!$B:$B,D$4))</f>
        <v>0</v>
      </c>
      <c r="E19" s="22">
        <f>IF(EDATE($B19,E$4)&gt;end_date,"",SUMIFS(Data!$E:$E,Data!$A:$A,$B19,Data!$B:$B,E$4))</f>
        <v>0</v>
      </c>
      <c r="F19" s="22">
        <f>IF(EDATE($B19,F$4)&gt;end_date,"",SUMIFS(Data!$E:$E,Data!$A:$A,$B19,Data!$B:$B,F$4))</f>
        <v>0</v>
      </c>
      <c r="G19" s="22">
        <f>IF(EDATE($B19,G$4)&gt;end_date,"",SUMIFS(Data!$E:$E,Data!$A:$A,$B19,Data!$B:$B,G$4))</f>
        <v>0</v>
      </c>
      <c r="H19" s="22">
        <f>IF(EDATE($B19,H$4)&gt;end_date,"",SUMIFS(Data!$E:$E,Data!$A:$A,$B19,Data!$B:$B,H$4))</f>
        <v>0</v>
      </c>
      <c r="I19" s="22">
        <f>IF(EDATE($B19,I$4)&gt;end_date,"",SUMIFS(Data!$E:$E,Data!$A:$A,$B19,Data!$B:$B,I$4))</f>
        <v>0</v>
      </c>
      <c r="J19" s="22">
        <f>IF(EDATE($B19,J$4)&gt;end_date,"",SUMIFS(Data!$E:$E,Data!$A:$A,$B19,Data!$B:$B,J$4))</f>
        <v>0</v>
      </c>
      <c r="K19" s="22">
        <f>IF(EDATE($B19,K$4)&gt;end_date,"",SUMIFS(Data!$E:$E,Data!$A:$A,$B19,Data!$B:$B,K$4))</f>
        <v>0</v>
      </c>
      <c r="L19" s="22">
        <f>IF(EDATE($B19,L$4)&gt;end_date,"",SUMIFS(Data!$E:$E,Data!$A:$A,$B19,Data!$B:$B,L$4))</f>
        <v>0</v>
      </c>
      <c r="M19" s="22">
        <f>IF(EDATE($B19,M$4)&gt;end_date,"",SUMIFS(Data!$E:$E,Data!$A:$A,$B19,Data!$B:$B,M$4))</f>
        <v>0</v>
      </c>
      <c r="N19" s="22">
        <f>IF(EDATE($B19,N$4)&gt;end_date,"",SUMIFS(Data!$E:$E,Data!$A:$A,$B19,Data!$B:$B,N$4))</f>
        <v>0</v>
      </c>
      <c r="O19" s="22">
        <f>IF(EDATE($B19,O$4)&gt;end_date,"",SUMIFS(Data!$E:$E,Data!$A:$A,$B19,Data!$B:$B,O$4))</f>
        <v>0</v>
      </c>
      <c r="P19" s="22">
        <f>IF(EDATE($B19,P$4)&gt;end_date,"",SUMIFS(Data!$E:$E,Data!$A:$A,$B19,Data!$B:$B,P$4))</f>
        <v>0</v>
      </c>
      <c r="Q19" s="22">
        <f>IF(EDATE($B19,Q$4)&gt;end_date,"",SUMIFS(Data!$E:$E,Data!$A:$A,$B19,Data!$B:$B,Q$4))</f>
        <v>0</v>
      </c>
      <c r="R19" s="22">
        <f>IF(EDATE($B19,R$4)&gt;end_date,"",SUMIFS(Data!$E:$E,Data!$A:$A,$B19,Data!$B:$B,R$4))</f>
        <v>0</v>
      </c>
      <c r="S19" s="22">
        <f>IF(EDATE($B19,S$4)&gt;end_date,"",SUMIFS(Data!$E:$E,Data!$A:$A,$B19,Data!$B:$B,S$4))</f>
        <v>0</v>
      </c>
      <c r="T19" s="22">
        <f>IF(EDATE($B19,T$4)&gt;end_date,"",SUMIFS(Data!$E:$E,Data!$A:$A,$B19,Data!$B:$B,T$4))</f>
        <v>0</v>
      </c>
      <c r="U19" s="22">
        <f>IF(EDATE($B19,U$4)&gt;end_date,"",SUMIFS(Data!$E:$E,Data!$A:$A,$B19,Data!$B:$B,U$4))</f>
        <v>4721424</v>
      </c>
      <c r="V19" s="22">
        <f>IF(EDATE($B19,V$4)&gt;end_date,"",SUMIFS(Data!$E:$E,Data!$A:$A,$B19,Data!$B:$B,V$4))</f>
        <v>4853856</v>
      </c>
      <c r="W19" s="22">
        <f>IF(EDATE($B19,W$4)&gt;end_date,"",SUMIFS(Data!$E:$E,Data!$A:$A,$B19,Data!$B:$B,W$4))</f>
        <v>4993728</v>
      </c>
      <c r="X19" s="22">
        <f>IF(EDATE($B19,X$4)&gt;end_date,"",SUMIFS(Data!$E:$E,Data!$A:$A,$B19,Data!$B:$B,X$4))</f>
        <v>5133600</v>
      </c>
      <c r="Y19" s="22">
        <f>IF(EDATE($B19,Y$4)&gt;end_date,"",SUMIFS(Data!$E:$E,Data!$A:$A,$B19,Data!$B:$B,Y$4))</f>
        <v>5276448</v>
      </c>
      <c r="Z19" s="22">
        <f>IF(EDATE($B19,Z$4)&gt;end_date,"",SUMIFS(Data!$E:$E,Data!$A:$A,$B19,Data!$B:$B,Z$4))</f>
        <v>5408880</v>
      </c>
      <c r="AA19" s="22">
        <f>IF(EDATE($B19,AA$4)&gt;end_date,"",SUMIFS(Data!$E:$E,Data!$A:$A,$B19,Data!$B:$B,AA$4))</f>
        <v>5553216</v>
      </c>
      <c r="AB19" s="22">
        <f>IF(EDATE($B19,AB$4)&gt;end_date,"",SUMIFS(Data!$E:$E,Data!$A:$A,$B19,Data!$B:$B,AB$4))</f>
        <v>5638032</v>
      </c>
      <c r="AC19" s="22">
        <f>IF(EDATE($B19,AC$4)&gt;end_date,"",SUMIFS(Data!$E:$E,Data!$A:$A,$B19,Data!$B:$B,AC$4))</f>
        <v>5693088</v>
      </c>
      <c r="AD19" s="22">
        <f>IF(EDATE($B19,AD$4)&gt;end_date,"",SUMIFS(Data!$E:$E,Data!$A:$A,$B19,Data!$B:$B,AD$4))</f>
        <v>5919744</v>
      </c>
      <c r="AE19" s="22">
        <f>IF(EDATE($B19,AE$4)&gt;end_date,"",SUMIFS(Data!$E:$E,Data!$A:$A,$B19,Data!$B:$B,AE$4))</f>
        <v>5962752</v>
      </c>
      <c r="AF19" s="22">
        <f>IF(EDATE($B19,AF$4)&gt;end_date,"",SUMIFS(Data!$E:$E,Data!$A:$A,$B19,Data!$B:$B,AF$4))</f>
        <v>5990400</v>
      </c>
      <c r="AG19" s="22">
        <f>IF(EDATE($B19,AG$4)&gt;end_date,"",SUMIFS(Data!$E:$E,Data!$A:$A,$B19,Data!$B:$B,AG$4))</f>
        <v>6025728</v>
      </c>
      <c r="AH19" s="22">
        <f>IF(EDATE($B19,AH$4)&gt;end_date,"",SUMIFS(Data!$E:$E,Data!$A:$A,$B19,Data!$B:$B,AH$4))</f>
        <v>6062592</v>
      </c>
      <c r="AI19" s="22">
        <f>IF(EDATE($B19,AI$4)&gt;end_date,"",SUMIFS(Data!$E:$E,Data!$A:$A,$B19,Data!$B:$B,AI$4))</f>
        <v>6094848</v>
      </c>
      <c r="AJ19" s="22">
        <f>IF(EDATE($B19,AJ$4)&gt;end_date,"",SUMIFS(Data!$E:$E,Data!$A:$A,$B19,Data!$B:$B,AJ$4))</f>
        <v>6131712</v>
      </c>
      <c r="AK19" s="22">
        <f>IF(EDATE($B19,AK$4)&gt;end_date,"",SUMIFS(Data!$E:$E,Data!$A:$A,$B19,Data!$B:$B,AK$4))</f>
        <v>6162432</v>
      </c>
      <c r="AL19" s="22">
        <f>IF(EDATE($B19,AL$4)&gt;end_date,"",SUMIFS(Data!$E:$E,Data!$A:$A,$B19,Data!$B:$B,AL$4))</f>
        <v>6191616</v>
      </c>
      <c r="AM19" s="22">
        <f>IF(EDATE($B19,AM$4)&gt;end_date,"",SUMIFS(Data!$E:$E,Data!$A:$A,$B19,Data!$B:$B,AM$4))</f>
        <v>6216192</v>
      </c>
      <c r="AN19" s="22">
        <f>IF(EDATE($B19,AN$4)&gt;end_date,"",SUMIFS(Data!$E:$E,Data!$A:$A,$B19,Data!$B:$B,AN$4))</f>
        <v>6237696</v>
      </c>
      <c r="AO19" s="22">
        <f>IF(EDATE($B19,AO$4)&gt;end_date,"",SUMIFS(Data!$E:$E,Data!$A:$A,$B19,Data!$B:$B,AO$4))</f>
        <v>6249984</v>
      </c>
      <c r="AP19" s="22">
        <f>IF(EDATE($B19,AP$4)&gt;end_date,"",SUMIFS(Data!$E:$E,Data!$A:$A,$B19,Data!$B:$B,AP$4))</f>
        <v>6263808</v>
      </c>
      <c r="AQ19" s="22" t="str">
        <f>IF(EDATE($B19,AQ$4)&gt;end_date,"",SUMIFS(Data!$E:$E,Data!$A:$A,$B19,Data!$B:$B,AQ$4))</f>
        <v/>
      </c>
      <c r="AR19" s="22" t="str">
        <f>IF(EDATE($B19,AR$4)&gt;end_date,"",SUMIFS(Data!$E:$E,Data!$A:$A,$B19,Data!$B:$B,AR$4))</f>
        <v/>
      </c>
      <c r="AS19" s="22" t="str">
        <f>IF(EDATE($B19,AS$4)&gt;end_date,"",SUMIFS(Data!$E:$E,Data!$A:$A,$B19,Data!$B:$B,AS$4))</f>
        <v/>
      </c>
      <c r="AT19" s="22" t="str">
        <f>IF(EDATE($B19,AT$4)&gt;end_date,"",SUMIFS(Data!$E:$E,Data!$A:$A,$B19,Data!$B:$B,AT$4))</f>
        <v/>
      </c>
      <c r="AU19" s="22" t="str">
        <f>IF(EDATE($B19,AU$4)&gt;end_date,"",SUMIFS(Data!$E:$E,Data!$A:$A,$B19,Data!$B:$B,AU$4))</f>
        <v/>
      </c>
      <c r="AV19" s="22" t="str">
        <f>IF(EDATE($B19,AV$4)&gt;end_date,"",SUMIFS(Data!$E:$E,Data!$A:$A,$B19,Data!$B:$B,AV$4))</f>
        <v/>
      </c>
      <c r="AW19" s="22" t="str">
        <f>IF(EDATE($B19,AW$4)&gt;end_date,"",SUMIFS(Data!$E:$E,Data!$A:$A,$B19,Data!$B:$B,AW$4))</f>
        <v/>
      </c>
      <c r="AX19" s="22" t="str">
        <f>IF(EDATE($B19,AX$4)&gt;end_date,"",SUMIFS(Data!$E:$E,Data!$A:$A,$B19,Data!$B:$B,AX$4))</f>
        <v/>
      </c>
      <c r="AY19" s="22" t="str">
        <f>IF(EDATE($B19,AY$4)&gt;end_date,"",SUMIFS(Data!$E:$E,Data!$A:$A,$B19,Data!$B:$B,AY$4))</f>
        <v/>
      </c>
      <c r="AZ19" s="22" t="str">
        <f>IF(EDATE($B19,AZ$4)&gt;end_date,"",SUMIFS(Data!$E:$E,Data!$A:$A,$B19,Data!$B:$B,AZ$4))</f>
        <v/>
      </c>
      <c r="BA19" s="22" t="str">
        <f>IF(EDATE($B19,BA$4)&gt;end_date,"",SUMIFS(Data!$E:$E,Data!$A:$A,$B19,Data!$B:$B,BA$4))</f>
        <v/>
      </c>
      <c r="BB19" s="22" t="str">
        <f>IF(EDATE($B19,BB$4)&gt;end_date,"",SUMIFS(Data!$E:$E,Data!$A:$A,$B19,Data!$B:$B,BB$4))</f>
        <v/>
      </c>
      <c r="BC19" s="22" t="str">
        <f>IF(EDATE($B19,BC$4)&gt;end_date,"",SUMIFS(Data!$E:$E,Data!$A:$A,$B19,Data!$B:$B,BC$4))</f>
        <v/>
      </c>
      <c r="BD19" s="23" t="str">
        <f>IF(EDATE($B19,BD$4)&gt;end_date,"",SUMIFS(Data!$E:$E,Data!$A:$A,$B19,Data!$B:$B,BD$4))</f>
        <v/>
      </c>
      <c r="BE19" s="16"/>
      <c r="BF19" s="16"/>
      <c r="BG19" s="16"/>
      <c r="BH19" s="16"/>
      <c r="BI19" s="16"/>
      <c r="BJ19" s="16"/>
      <c r="BK19" s="16"/>
      <c r="BL19" s="16"/>
      <c r="BM19" s="16"/>
      <c r="BN19" s="16"/>
      <c r="BO19" s="16"/>
      <c r="BP19" s="16"/>
    </row>
    <row r="20" spans="2:68" x14ac:dyDescent="0.25">
      <c r="B20" s="31">
        <f t="shared" si="1"/>
        <v>42644</v>
      </c>
      <c r="C20" s="22">
        <f>IF(EDATE($B20,C$4)&gt;end_date,"",SUMIFS(Data!$E:$E,Data!$A:$A,$B20,Data!$B:$B,C$4))</f>
        <v>0</v>
      </c>
      <c r="D20" s="22">
        <f>IF(EDATE($B20,D$4)&gt;end_date,"",SUMIFS(Data!$E:$E,Data!$A:$A,$B20,Data!$B:$B,D$4))</f>
        <v>0</v>
      </c>
      <c r="E20" s="22">
        <f>IF(EDATE($B20,E$4)&gt;end_date,"",SUMIFS(Data!$E:$E,Data!$A:$A,$B20,Data!$B:$B,E$4))</f>
        <v>0</v>
      </c>
      <c r="F20" s="22">
        <f>IF(EDATE($B20,F$4)&gt;end_date,"",SUMIFS(Data!$E:$E,Data!$A:$A,$B20,Data!$B:$B,F$4))</f>
        <v>0</v>
      </c>
      <c r="G20" s="22">
        <f>IF(EDATE($B20,G$4)&gt;end_date,"",SUMIFS(Data!$E:$E,Data!$A:$A,$B20,Data!$B:$B,G$4))</f>
        <v>0</v>
      </c>
      <c r="H20" s="22">
        <f>IF(EDATE($B20,H$4)&gt;end_date,"",SUMIFS(Data!$E:$E,Data!$A:$A,$B20,Data!$B:$B,H$4))</f>
        <v>0</v>
      </c>
      <c r="I20" s="22">
        <f>IF(EDATE($B20,I$4)&gt;end_date,"",SUMIFS(Data!$E:$E,Data!$A:$A,$B20,Data!$B:$B,I$4))</f>
        <v>0</v>
      </c>
      <c r="J20" s="22">
        <f>IF(EDATE($B20,J$4)&gt;end_date,"",SUMIFS(Data!$E:$E,Data!$A:$A,$B20,Data!$B:$B,J$4))</f>
        <v>0</v>
      </c>
      <c r="K20" s="22">
        <f>IF(EDATE($B20,K$4)&gt;end_date,"",SUMIFS(Data!$E:$E,Data!$A:$A,$B20,Data!$B:$B,K$4))</f>
        <v>0</v>
      </c>
      <c r="L20" s="22">
        <f>IF(EDATE($B20,L$4)&gt;end_date,"",SUMIFS(Data!$E:$E,Data!$A:$A,$B20,Data!$B:$B,L$4))</f>
        <v>0</v>
      </c>
      <c r="M20" s="22">
        <f>IF(EDATE($B20,M$4)&gt;end_date,"",SUMIFS(Data!$E:$E,Data!$A:$A,$B20,Data!$B:$B,M$4))</f>
        <v>0</v>
      </c>
      <c r="N20" s="22">
        <f>IF(EDATE($B20,N$4)&gt;end_date,"",SUMIFS(Data!$E:$E,Data!$A:$A,$B20,Data!$B:$B,N$4))</f>
        <v>0</v>
      </c>
      <c r="O20" s="22">
        <f>IF(EDATE($B20,O$4)&gt;end_date,"",SUMIFS(Data!$E:$E,Data!$A:$A,$B20,Data!$B:$B,O$4))</f>
        <v>0</v>
      </c>
      <c r="P20" s="22">
        <f>IF(EDATE($B20,P$4)&gt;end_date,"",SUMIFS(Data!$E:$E,Data!$A:$A,$B20,Data!$B:$B,P$4))</f>
        <v>0</v>
      </c>
      <c r="Q20" s="22">
        <f>IF(EDATE($B20,Q$4)&gt;end_date,"",SUMIFS(Data!$E:$E,Data!$A:$A,$B20,Data!$B:$B,Q$4))</f>
        <v>0</v>
      </c>
      <c r="R20" s="22">
        <f>IF(EDATE($B20,R$4)&gt;end_date,"",SUMIFS(Data!$E:$E,Data!$A:$A,$B20,Data!$B:$B,R$4))</f>
        <v>0</v>
      </c>
      <c r="S20" s="22">
        <f>IF(EDATE($B20,S$4)&gt;end_date,"",SUMIFS(Data!$E:$E,Data!$A:$A,$B20,Data!$B:$B,S$4))</f>
        <v>0</v>
      </c>
      <c r="T20" s="22">
        <f>IF(EDATE($B20,T$4)&gt;end_date,"",SUMIFS(Data!$E:$E,Data!$A:$A,$B20,Data!$B:$B,T$4))</f>
        <v>0</v>
      </c>
      <c r="U20" s="22">
        <f>IF(EDATE($B20,U$4)&gt;end_date,"",SUMIFS(Data!$E:$E,Data!$A:$A,$B20,Data!$B:$B,U$4))</f>
        <v>3958839.5</v>
      </c>
      <c r="V20" s="22">
        <f>IF(EDATE($B20,V$4)&gt;end_date,"",SUMIFS(Data!$E:$E,Data!$A:$A,$B20,Data!$B:$B,V$4))</f>
        <v>4085350.5</v>
      </c>
      <c r="W20" s="22">
        <f>IF(EDATE($B20,W$4)&gt;end_date,"",SUMIFS(Data!$E:$E,Data!$A:$A,$B20,Data!$B:$B,W$4))</f>
        <v>4201120</v>
      </c>
      <c r="X20" s="22">
        <f>IF(EDATE($B20,X$4)&gt;end_date,"",SUMIFS(Data!$E:$E,Data!$A:$A,$B20,Data!$B:$B,X$4))</f>
        <v>4322857</v>
      </c>
      <c r="Y20" s="22">
        <f>IF(EDATE($B20,Y$4)&gt;end_date,"",SUMIFS(Data!$E:$E,Data!$A:$A,$B20,Data!$B:$B,Y$4))</f>
        <v>4438626.5</v>
      </c>
      <c r="Z20" s="22">
        <f>IF(EDATE($B20,Z$4)&gt;end_date,"",SUMIFS(Data!$E:$E,Data!$A:$A,$B20,Data!$B:$B,Z$4))</f>
        <v>4537687</v>
      </c>
      <c r="AA20" s="22">
        <f>IF(EDATE($B20,AA$4)&gt;end_date,"",SUMIFS(Data!$E:$E,Data!$A:$A,$B20,Data!$B:$B,AA$4))</f>
        <v>4660617.5</v>
      </c>
      <c r="AB20" s="22">
        <f>IF(EDATE($B20,AB$4)&gt;end_date,"",SUMIFS(Data!$E:$E,Data!$A:$A,$B20,Data!$B:$B,AB$4))</f>
        <v>4727453.5</v>
      </c>
      <c r="AC20" s="22">
        <f>IF(EDATE($B20,AC$4)&gt;end_date,"",SUMIFS(Data!$E:$E,Data!$A:$A,$B20,Data!$B:$B,AC$4))</f>
        <v>4921840</v>
      </c>
      <c r="AD20" s="22">
        <f>IF(EDATE($B20,AD$4)&gt;end_date,"",SUMIFS(Data!$E:$E,Data!$A:$A,$B20,Data!$B:$B,AD$4))</f>
        <v>4957568</v>
      </c>
      <c r="AE20" s="22">
        <f>IF(EDATE($B20,AE$4)&gt;end_date,"",SUMIFS(Data!$E:$E,Data!$A:$A,$B20,Data!$B:$B,AE$4))</f>
        <v>4985904</v>
      </c>
      <c r="AF20" s="22">
        <f>IF(EDATE($B20,AF$4)&gt;end_date,"",SUMIFS(Data!$E:$E,Data!$A:$A,$B20,Data!$B:$B,AF$4))</f>
        <v>5021632</v>
      </c>
      <c r="AG20" s="22">
        <f>IF(EDATE($B20,AG$4)&gt;end_date,"",SUMIFS(Data!$E:$E,Data!$A:$A,$B20,Data!$B:$B,AG$4))</f>
        <v>5054896</v>
      </c>
      <c r="AH20" s="22">
        <f>IF(EDATE($B20,AH$4)&gt;end_date,"",SUMIFS(Data!$E:$E,Data!$A:$A,$B20,Data!$B:$B,AH$4))</f>
        <v>5089392</v>
      </c>
      <c r="AI20" s="22">
        <f>IF(EDATE($B20,AI$4)&gt;end_date,"",SUMIFS(Data!$E:$E,Data!$A:$A,$B20,Data!$B:$B,AI$4))</f>
        <v>5118960</v>
      </c>
      <c r="AJ20" s="22">
        <f>IF(EDATE($B20,AJ$4)&gt;end_date,"",SUMIFS(Data!$E:$E,Data!$A:$A,$B20,Data!$B:$B,AJ$4))</f>
        <v>5149760</v>
      </c>
      <c r="AK20" s="22">
        <f>IF(EDATE($B20,AK$4)&gt;end_date,"",SUMIFS(Data!$E:$E,Data!$A:$A,$B20,Data!$B:$B,AK$4))</f>
        <v>5175632</v>
      </c>
      <c r="AL20" s="22">
        <f>IF(EDATE($B20,AL$4)&gt;end_date,"",SUMIFS(Data!$E:$E,Data!$A:$A,$B20,Data!$B:$B,AL$4))</f>
        <v>5196576</v>
      </c>
      <c r="AM20" s="22">
        <f>IF(EDATE($B20,AM$4)&gt;end_date,"",SUMIFS(Data!$E:$E,Data!$A:$A,$B20,Data!$B:$B,AM$4))</f>
        <v>5221216</v>
      </c>
      <c r="AN20" s="22">
        <f>IF(EDATE($B20,AN$4)&gt;end_date,"",SUMIFS(Data!$E:$E,Data!$A:$A,$B20,Data!$B:$B,AN$4))</f>
        <v>5236000</v>
      </c>
      <c r="AO20" s="22">
        <f>IF(EDATE($B20,AO$4)&gt;end_date,"",SUMIFS(Data!$E:$E,Data!$A:$A,$B20,Data!$B:$B,AO$4))</f>
        <v>5247088</v>
      </c>
      <c r="AP20" s="22" t="str">
        <f>IF(EDATE($B20,AP$4)&gt;end_date,"",SUMIFS(Data!$E:$E,Data!$A:$A,$B20,Data!$B:$B,AP$4))</f>
        <v/>
      </c>
      <c r="AQ20" s="22" t="str">
        <f>IF(EDATE($B20,AQ$4)&gt;end_date,"",SUMIFS(Data!$E:$E,Data!$A:$A,$B20,Data!$B:$B,AQ$4))</f>
        <v/>
      </c>
      <c r="AR20" s="22" t="str">
        <f>IF(EDATE($B20,AR$4)&gt;end_date,"",SUMIFS(Data!$E:$E,Data!$A:$A,$B20,Data!$B:$B,AR$4))</f>
        <v/>
      </c>
      <c r="AS20" s="22" t="str">
        <f>IF(EDATE($B20,AS$4)&gt;end_date,"",SUMIFS(Data!$E:$E,Data!$A:$A,$B20,Data!$B:$B,AS$4))</f>
        <v/>
      </c>
      <c r="AT20" s="22" t="str">
        <f>IF(EDATE($B20,AT$4)&gt;end_date,"",SUMIFS(Data!$E:$E,Data!$A:$A,$B20,Data!$B:$B,AT$4))</f>
        <v/>
      </c>
      <c r="AU20" s="22" t="str">
        <f>IF(EDATE($B20,AU$4)&gt;end_date,"",SUMIFS(Data!$E:$E,Data!$A:$A,$B20,Data!$B:$B,AU$4))</f>
        <v/>
      </c>
      <c r="AV20" s="22" t="str">
        <f>IF(EDATE($B20,AV$4)&gt;end_date,"",SUMIFS(Data!$E:$E,Data!$A:$A,$B20,Data!$B:$B,AV$4))</f>
        <v/>
      </c>
      <c r="AW20" s="22" t="str">
        <f>IF(EDATE($B20,AW$4)&gt;end_date,"",SUMIFS(Data!$E:$E,Data!$A:$A,$B20,Data!$B:$B,AW$4))</f>
        <v/>
      </c>
      <c r="AX20" s="22" t="str">
        <f>IF(EDATE($B20,AX$4)&gt;end_date,"",SUMIFS(Data!$E:$E,Data!$A:$A,$B20,Data!$B:$B,AX$4))</f>
        <v/>
      </c>
      <c r="AY20" s="22" t="str">
        <f>IF(EDATE($B20,AY$4)&gt;end_date,"",SUMIFS(Data!$E:$E,Data!$A:$A,$B20,Data!$B:$B,AY$4))</f>
        <v/>
      </c>
      <c r="AZ20" s="22" t="str">
        <f>IF(EDATE($B20,AZ$4)&gt;end_date,"",SUMIFS(Data!$E:$E,Data!$A:$A,$B20,Data!$B:$B,AZ$4))</f>
        <v/>
      </c>
      <c r="BA20" s="22" t="str">
        <f>IF(EDATE($B20,BA$4)&gt;end_date,"",SUMIFS(Data!$E:$E,Data!$A:$A,$B20,Data!$B:$B,BA$4))</f>
        <v/>
      </c>
      <c r="BB20" s="22" t="str">
        <f>IF(EDATE($B20,BB$4)&gt;end_date,"",SUMIFS(Data!$E:$E,Data!$A:$A,$B20,Data!$B:$B,BB$4))</f>
        <v/>
      </c>
      <c r="BC20" s="22" t="str">
        <f>IF(EDATE($B20,BC$4)&gt;end_date,"",SUMIFS(Data!$E:$E,Data!$A:$A,$B20,Data!$B:$B,BC$4))</f>
        <v/>
      </c>
      <c r="BD20" s="23" t="str">
        <f>IF(EDATE($B20,BD$4)&gt;end_date,"",SUMIFS(Data!$E:$E,Data!$A:$A,$B20,Data!$B:$B,BD$4))</f>
        <v/>
      </c>
      <c r="BE20" s="16"/>
      <c r="BF20" s="16"/>
      <c r="BG20" s="16"/>
      <c r="BH20" s="16"/>
      <c r="BI20" s="16"/>
      <c r="BJ20" s="16"/>
      <c r="BK20" s="16"/>
      <c r="BL20" s="16"/>
      <c r="BM20" s="16"/>
      <c r="BN20" s="16"/>
      <c r="BO20" s="16"/>
      <c r="BP20" s="16"/>
    </row>
    <row r="21" spans="2:68" x14ac:dyDescent="0.25">
      <c r="B21" s="31">
        <f t="shared" si="1"/>
        <v>42675</v>
      </c>
      <c r="C21" s="22">
        <f>IF(EDATE($B21,C$4)&gt;end_date,"",SUMIFS(Data!$E:$E,Data!$A:$A,$B21,Data!$B:$B,C$4))</f>
        <v>0</v>
      </c>
      <c r="D21" s="22">
        <f>IF(EDATE($B21,D$4)&gt;end_date,"",SUMIFS(Data!$E:$E,Data!$A:$A,$B21,Data!$B:$B,D$4))</f>
        <v>0</v>
      </c>
      <c r="E21" s="22">
        <f>IF(EDATE($B21,E$4)&gt;end_date,"",SUMIFS(Data!$E:$E,Data!$A:$A,$B21,Data!$B:$B,E$4))</f>
        <v>0</v>
      </c>
      <c r="F21" s="22">
        <f>IF(EDATE($B21,F$4)&gt;end_date,"",SUMIFS(Data!$E:$E,Data!$A:$A,$B21,Data!$B:$B,F$4))</f>
        <v>0</v>
      </c>
      <c r="G21" s="22">
        <f>IF(EDATE($B21,G$4)&gt;end_date,"",SUMIFS(Data!$E:$E,Data!$A:$A,$B21,Data!$B:$B,G$4))</f>
        <v>0</v>
      </c>
      <c r="H21" s="22">
        <f>IF(EDATE($B21,H$4)&gt;end_date,"",SUMIFS(Data!$E:$E,Data!$A:$A,$B21,Data!$B:$B,H$4))</f>
        <v>0</v>
      </c>
      <c r="I21" s="22">
        <f>IF(EDATE($B21,I$4)&gt;end_date,"",SUMIFS(Data!$E:$E,Data!$A:$A,$B21,Data!$B:$B,I$4))</f>
        <v>0</v>
      </c>
      <c r="J21" s="22">
        <f>IF(EDATE($B21,J$4)&gt;end_date,"",SUMIFS(Data!$E:$E,Data!$A:$A,$B21,Data!$B:$B,J$4))</f>
        <v>0</v>
      </c>
      <c r="K21" s="22">
        <f>IF(EDATE($B21,K$4)&gt;end_date,"",SUMIFS(Data!$E:$E,Data!$A:$A,$B21,Data!$B:$B,K$4))</f>
        <v>0</v>
      </c>
      <c r="L21" s="22">
        <f>IF(EDATE($B21,L$4)&gt;end_date,"",SUMIFS(Data!$E:$E,Data!$A:$A,$B21,Data!$B:$B,L$4))</f>
        <v>0</v>
      </c>
      <c r="M21" s="22">
        <f>IF(EDATE($B21,M$4)&gt;end_date,"",SUMIFS(Data!$E:$E,Data!$A:$A,$B21,Data!$B:$B,M$4))</f>
        <v>0</v>
      </c>
      <c r="N21" s="22">
        <f>IF(EDATE($B21,N$4)&gt;end_date,"",SUMIFS(Data!$E:$E,Data!$A:$A,$B21,Data!$B:$B,N$4))</f>
        <v>0</v>
      </c>
      <c r="O21" s="22">
        <f>IF(EDATE($B21,O$4)&gt;end_date,"",SUMIFS(Data!$E:$E,Data!$A:$A,$B21,Data!$B:$B,O$4))</f>
        <v>0</v>
      </c>
      <c r="P21" s="22">
        <f>IF(EDATE($B21,P$4)&gt;end_date,"",SUMIFS(Data!$E:$E,Data!$A:$A,$B21,Data!$B:$B,P$4))</f>
        <v>0</v>
      </c>
      <c r="Q21" s="22">
        <f>IF(EDATE($B21,Q$4)&gt;end_date,"",SUMIFS(Data!$E:$E,Data!$A:$A,$B21,Data!$B:$B,Q$4))</f>
        <v>0</v>
      </c>
      <c r="R21" s="22">
        <f>IF(EDATE($B21,R$4)&gt;end_date,"",SUMIFS(Data!$E:$E,Data!$A:$A,$B21,Data!$B:$B,R$4))</f>
        <v>0</v>
      </c>
      <c r="S21" s="22">
        <f>IF(EDATE($B21,S$4)&gt;end_date,"",SUMIFS(Data!$E:$E,Data!$A:$A,$B21,Data!$B:$B,S$4))</f>
        <v>0</v>
      </c>
      <c r="T21" s="22">
        <f>IF(EDATE($B21,T$4)&gt;end_date,"",SUMIFS(Data!$E:$E,Data!$A:$A,$B21,Data!$B:$B,T$4))</f>
        <v>0</v>
      </c>
      <c r="U21" s="22">
        <f>IF(EDATE($B21,U$4)&gt;end_date,"",SUMIFS(Data!$E:$E,Data!$A:$A,$B21,Data!$B:$B,U$4))</f>
        <v>3941960</v>
      </c>
      <c r="V21" s="22">
        <f>IF(EDATE($B21,V$4)&gt;end_date,"",SUMIFS(Data!$E:$E,Data!$A:$A,$B21,Data!$B:$B,V$4))</f>
        <v>4074640</v>
      </c>
      <c r="W21" s="22">
        <f>IF(EDATE($B21,W$4)&gt;end_date,"",SUMIFS(Data!$E:$E,Data!$A:$A,$B21,Data!$B:$B,W$4))</f>
        <v>4199880</v>
      </c>
      <c r="X21" s="22">
        <f>IF(EDATE($B21,X$4)&gt;end_date,"",SUMIFS(Data!$E:$E,Data!$A:$A,$B21,Data!$B:$B,X$4))</f>
        <v>4317680</v>
      </c>
      <c r="Y21" s="22">
        <f>IF(EDATE($B21,Y$4)&gt;end_date,"",SUMIFS(Data!$E:$E,Data!$A:$A,$B21,Data!$B:$B,Y$4))</f>
        <v>4411920</v>
      </c>
      <c r="Z21" s="22">
        <f>IF(EDATE($B21,Z$4)&gt;end_date,"",SUMIFS(Data!$E:$E,Data!$A:$A,$B21,Data!$B:$B,Z$4))</f>
        <v>4508640</v>
      </c>
      <c r="AA21" s="22">
        <f>IF(EDATE($B21,AA$4)&gt;end_date,"",SUMIFS(Data!$E:$E,Data!$A:$A,$B21,Data!$B:$B,AA$4))</f>
        <v>4616520</v>
      </c>
      <c r="AB21" s="22">
        <f>IF(EDATE($B21,AB$4)&gt;end_date,"",SUMIFS(Data!$E:$E,Data!$A:$A,$B21,Data!$B:$B,AB$4))</f>
        <v>4834560</v>
      </c>
      <c r="AC21" s="22">
        <f>IF(EDATE($B21,AC$4)&gt;end_date,"",SUMIFS(Data!$E:$E,Data!$A:$A,$B21,Data!$B:$B,AC$4))</f>
        <v>4879360</v>
      </c>
      <c r="AD21" s="22">
        <f>IF(EDATE($B21,AD$4)&gt;end_date,"",SUMIFS(Data!$E:$E,Data!$A:$A,$B21,Data!$B:$B,AD$4))</f>
        <v>4908800</v>
      </c>
      <c r="AE21" s="22">
        <f>IF(EDATE($B21,AE$4)&gt;end_date,"",SUMIFS(Data!$E:$E,Data!$A:$A,$B21,Data!$B:$B,AE$4))</f>
        <v>4947200</v>
      </c>
      <c r="AF21" s="22">
        <f>IF(EDATE($B21,AF$4)&gt;end_date,"",SUMIFS(Data!$E:$E,Data!$A:$A,$B21,Data!$B:$B,AF$4))</f>
        <v>4983040</v>
      </c>
      <c r="AG21" s="22">
        <f>IF(EDATE($B21,AG$4)&gt;end_date,"",SUMIFS(Data!$E:$E,Data!$A:$A,$B21,Data!$B:$B,AG$4))</f>
        <v>5020160</v>
      </c>
      <c r="AH21" s="22">
        <f>IF(EDATE($B21,AH$4)&gt;end_date,"",SUMIFS(Data!$E:$E,Data!$A:$A,$B21,Data!$B:$B,AH$4))</f>
        <v>5052160</v>
      </c>
      <c r="AI21" s="22">
        <f>IF(EDATE($B21,AI$4)&gt;end_date,"",SUMIFS(Data!$E:$E,Data!$A:$A,$B21,Data!$B:$B,AI$4))</f>
        <v>5084160</v>
      </c>
      <c r="AJ21" s="22">
        <f>IF(EDATE($B21,AJ$4)&gt;end_date,"",SUMIFS(Data!$E:$E,Data!$A:$A,$B21,Data!$B:$B,AJ$4))</f>
        <v>5113600</v>
      </c>
      <c r="AK21" s="22">
        <f>IF(EDATE($B21,AK$4)&gt;end_date,"",SUMIFS(Data!$E:$E,Data!$A:$A,$B21,Data!$B:$B,AK$4))</f>
        <v>5136640</v>
      </c>
      <c r="AL21" s="22">
        <f>IF(EDATE($B21,AL$4)&gt;end_date,"",SUMIFS(Data!$E:$E,Data!$A:$A,$B21,Data!$B:$B,AL$4))</f>
        <v>5158400</v>
      </c>
      <c r="AM21" s="22">
        <f>IF(EDATE($B21,AM$4)&gt;end_date,"",SUMIFS(Data!$E:$E,Data!$A:$A,$B21,Data!$B:$B,AM$4))</f>
        <v>5177600</v>
      </c>
      <c r="AN21" s="22">
        <f>IF(EDATE($B21,AN$4)&gt;end_date,"",SUMIFS(Data!$E:$E,Data!$A:$A,$B21,Data!$B:$B,AN$4))</f>
        <v>5192960</v>
      </c>
      <c r="AO21" s="22" t="str">
        <f>IF(EDATE($B21,AO$4)&gt;end_date,"",SUMIFS(Data!$E:$E,Data!$A:$A,$B21,Data!$B:$B,AO$4))</f>
        <v/>
      </c>
      <c r="AP21" s="22" t="str">
        <f>IF(EDATE($B21,AP$4)&gt;end_date,"",SUMIFS(Data!$E:$E,Data!$A:$A,$B21,Data!$B:$B,AP$4))</f>
        <v/>
      </c>
      <c r="AQ21" s="22" t="str">
        <f>IF(EDATE($B21,AQ$4)&gt;end_date,"",SUMIFS(Data!$E:$E,Data!$A:$A,$B21,Data!$B:$B,AQ$4))</f>
        <v/>
      </c>
      <c r="AR21" s="22" t="str">
        <f>IF(EDATE($B21,AR$4)&gt;end_date,"",SUMIFS(Data!$E:$E,Data!$A:$A,$B21,Data!$B:$B,AR$4))</f>
        <v/>
      </c>
      <c r="AS21" s="22" t="str">
        <f>IF(EDATE($B21,AS$4)&gt;end_date,"",SUMIFS(Data!$E:$E,Data!$A:$A,$B21,Data!$B:$B,AS$4))</f>
        <v/>
      </c>
      <c r="AT21" s="22" t="str">
        <f>IF(EDATE($B21,AT$4)&gt;end_date,"",SUMIFS(Data!$E:$E,Data!$A:$A,$B21,Data!$B:$B,AT$4))</f>
        <v/>
      </c>
      <c r="AU21" s="22" t="str">
        <f>IF(EDATE($B21,AU$4)&gt;end_date,"",SUMIFS(Data!$E:$E,Data!$A:$A,$B21,Data!$B:$B,AU$4))</f>
        <v/>
      </c>
      <c r="AV21" s="22" t="str">
        <f>IF(EDATE($B21,AV$4)&gt;end_date,"",SUMIFS(Data!$E:$E,Data!$A:$A,$B21,Data!$B:$B,AV$4))</f>
        <v/>
      </c>
      <c r="AW21" s="22" t="str">
        <f>IF(EDATE($B21,AW$4)&gt;end_date,"",SUMIFS(Data!$E:$E,Data!$A:$A,$B21,Data!$B:$B,AW$4))</f>
        <v/>
      </c>
      <c r="AX21" s="22" t="str">
        <f>IF(EDATE($B21,AX$4)&gt;end_date,"",SUMIFS(Data!$E:$E,Data!$A:$A,$B21,Data!$B:$B,AX$4))</f>
        <v/>
      </c>
      <c r="AY21" s="22" t="str">
        <f>IF(EDATE($B21,AY$4)&gt;end_date,"",SUMIFS(Data!$E:$E,Data!$A:$A,$B21,Data!$B:$B,AY$4))</f>
        <v/>
      </c>
      <c r="AZ21" s="22" t="str">
        <f>IF(EDATE($B21,AZ$4)&gt;end_date,"",SUMIFS(Data!$E:$E,Data!$A:$A,$B21,Data!$B:$B,AZ$4))</f>
        <v/>
      </c>
      <c r="BA21" s="22" t="str">
        <f>IF(EDATE($B21,BA$4)&gt;end_date,"",SUMIFS(Data!$E:$E,Data!$A:$A,$B21,Data!$B:$B,BA$4))</f>
        <v/>
      </c>
      <c r="BB21" s="22" t="str">
        <f>IF(EDATE($B21,BB$4)&gt;end_date,"",SUMIFS(Data!$E:$E,Data!$A:$A,$B21,Data!$B:$B,BB$4))</f>
        <v/>
      </c>
      <c r="BC21" s="22" t="str">
        <f>IF(EDATE($B21,BC$4)&gt;end_date,"",SUMIFS(Data!$E:$E,Data!$A:$A,$B21,Data!$B:$B,BC$4))</f>
        <v/>
      </c>
      <c r="BD21" s="23" t="str">
        <f>IF(EDATE($B21,BD$4)&gt;end_date,"",SUMIFS(Data!$E:$E,Data!$A:$A,$B21,Data!$B:$B,BD$4))</f>
        <v/>
      </c>
      <c r="BE21" s="16"/>
      <c r="BF21" s="16"/>
      <c r="BG21" s="16"/>
      <c r="BH21" s="16"/>
      <c r="BI21" s="16"/>
      <c r="BJ21" s="16"/>
      <c r="BK21" s="16"/>
      <c r="BL21" s="16"/>
      <c r="BM21" s="16"/>
      <c r="BN21" s="16"/>
      <c r="BO21" s="16"/>
      <c r="BP21" s="16"/>
    </row>
    <row r="22" spans="2:68" x14ac:dyDescent="0.25">
      <c r="B22" s="31">
        <f t="shared" si="1"/>
        <v>42705</v>
      </c>
      <c r="C22" s="22">
        <f>IF(EDATE($B22,C$4)&gt;end_date,"",SUMIFS(Data!$E:$E,Data!$A:$A,$B22,Data!$B:$B,C$4))</f>
        <v>0</v>
      </c>
      <c r="D22" s="22">
        <f>IF(EDATE($B22,D$4)&gt;end_date,"",SUMIFS(Data!$E:$E,Data!$A:$A,$B22,Data!$B:$B,D$4))</f>
        <v>0</v>
      </c>
      <c r="E22" s="22">
        <f>IF(EDATE($B22,E$4)&gt;end_date,"",SUMIFS(Data!$E:$E,Data!$A:$A,$B22,Data!$B:$B,E$4))</f>
        <v>0</v>
      </c>
      <c r="F22" s="22">
        <f>IF(EDATE($B22,F$4)&gt;end_date,"",SUMIFS(Data!$E:$E,Data!$A:$A,$B22,Data!$B:$B,F$4))</f>
        <v>0</v>
      </c>
      <c r="G22" s="22">
        <f>IF(EDATE($B22,G$4)&gt;end_date,"",SUMIFS(Data!$E:$E,Data!$A:$A,$B22,Data!$B:$B,G$4))</f>
        <v>0</v>
      </c>
      <c r="H22" s="22">
        <f>IF(EDATE($B22,H$4)&gt;end_date,"",SUMIFS(Data!$E:$E,Data!$A:$A,$B22,Data!$B:$B,H$4))</f>
        <v>0</v>
      </c>
      <c r="I22" s="22">
        <f>IF(EDATE($B22,I$4)&gt;end_date,"",SUMIFS(Data!$E:$E,Data!$A:$A,$B22,Data!$B:$B,I$4))</f>
        <v>0</v>
      </c>
      <c r="J22" s="22">
        <f>IF(EDATE($B22,J$4)&gt;end_date,"",SUMIFS(Data!$E:$E,Data!$A:$A,$B22,Data!$B:$B,J$4))</f>
        <v>0</v>
      </c>
      <c r="K22" s="22">
        <f>IF(EDATE($B22,K$4)&gt;end_date,"",SUMIFS(Data!$E:$E,Data!$A:$A,$B22,Data!$B:$B,K$4))</f>
        <v>0</v>
      </c>
      <c r="L22" s="22">
        <f>IF(EDATE($B22,L$4)&gt;end_date,"",SUMIFS(Data!$E:$E,Data!$A:$A,$B22,Data!$B:$B,L$4))</f>
        <v>0</v>
      </c>
      <c r="M22" s="22">
        <f>IF(EDATE($B22,M$4)&gt;end_date,"",SUMIFS(Data!$E:$E,Data!$A:$A,$B22,Data!$B:$B,M$4))</f>
        <v>0</v>
      </c>
      <c r="N22" s="22">
        <f>IF(EDATE($B22,N$4)&gt;end_date,"",SUMIFS(Data!$E:$E,Data!$A:$A,$B22,Data!$B:$B,N$4))</f>
        <v>0</v>
      </c>
      <c r="O22" s="22">
        <f>IF(EDATE($B22,O$4)&gt;end_date,"",SUMIFS(Data!$E:$E,Data!$A:$A,$B22,Data!$B:$B,O$4))</f>
        <v>0</v>
      </c>
      <c r="P22" s="22">
        <f>IF(EDATE($B22,P$4)&gt;end_date,"",SUMIFS(Data!$E:$E,Data!$A:$A,$B22,Data!$B:$B,P$4))</f>
        <v>0</v>
      </c>
      <c r="Q22" s="22">
        <f>IF(EDATE($B22,Q$4)&gt;end_date,"",SUMIFS(Data!$E:$E,Data!$A:$A,$B22,Data!$B:$B,Q$4))</f>
        <v>0</v>
      </c>
      <c r="R22" s="22">
        <f>IF(EDATE($B22,R$4)&gt;end_date,"",SUMIFS(Data!$E:$E,Data!$A:$A,$B22,Data!$B:$B,R$4))</f>
        <v>0</v>
      </c>
      <c r="S22" s="22">
        <f>IF(EDATE($B22,S$4)&gt;end_date,"",SUMIFS(Data!$E:$E,Data!$A:$A,$B22,Data!$B:$B,S$4))</f>
        <v>0</v>
      </c>
      <c r="T22" s="22">
        <f>IF(EDATE($B22,T$4)&gt;end_date,"",SUMIFS(Data!$E:$E,Data!$A:$A,$B22,Data!$B:$B,T$4))</f>
        <v>0</v>
      </c>
      <c r="U22" s="22">
        <f>IF(EDATE($B22,U$4)&gt;end_date,"",SUMIFS(Data!$E:$E,Data!$A:$A,$B22,Data!$B:$B,U$4))</f>
        <v>4471068</v>
      </c>
      <c r="V22" s="22">
        <f>IF(EDATE($B22,V$4)&gt;end_date,"",SUMIFS(Data!$E:$E,Data!$A:$A,$B22,Data!$B:$B,V$4))</f>
        <v>4626052.5</v>
      </c>
      <c r="W22" s="22">
        <f>IF(EDATE($B22,W$4)&gt;end_date,"",SUMIFS(Data!$E:$E,Data!$A:$A,$B22,Data!$B:$B,W$4))</f>
        <v>4765382</v>
      </c>
      <c r="X22" s="22">
        <f>IF(EDATE($B22,X$4)&gt;end_date,"",SUMIFS(Data!$E:$E,Data!$A:$A,$B22,Data!$B:$B,X$4))</f>
        <v>4874967</v>
      </c>
      <c r="Y22" s="22">
        <f>IF(EDATE($B22,Y$4)&gt;end_date,"",SUMIFS(Data!$E:$E,Data!$A:$A,$B22,Data!$B:$B,Y$4))</f>
        <v>4981421</v>
      </c>
      <c r="Z22" s="22">
        <f>IF(EDATE($B22,Z$4)&gt;end_date,"",SUMIFS(Data!$E:$E,Data!$A:$A,$B22,Data!$B:$B,Z$4))</f>
        <v>5081613</v>
      </c>
      <c r="AA22" s="22">
        <f>IF(EDATE($B22,AA$4)&gt;end_date,"",SUMIFS(Data!$E:$E,Data!$A:$A,$B22,Data!$B:$B,AA$4))</f>
        <v>5358656</v>
      </c>
      <c r="AB22" s="22">
        <f>IF(EDATE($B22,AB$4)&gt;end_date,"",SUMIFS(Data!$E:$E,Data!$A:$A,$B22,Data!$B:$B,AB$4))</f>
        <v>5447536</v>
      </c>
      <c r="AC22" s="22">
        <f>IF(EDATE($B22,AC$4)&gt;end_date,"",SUMIFS(Data!$E:$E,Data!$A:$A,$B22,Data!$B:$B,AC$4))</f>
        <v>5486320</v>
      </c>
      <c r="AD22" s="22">
        <f>IF(EDATE($B22,AD$4)&gt;end_date,"",SUMIFS(Data!$E:$E,Data!$A:$A,$B22,Data!$B:$B,AD$4))</f>
        <v>5533184</v>
      </c>
      <c r="AE22" s="22">
        <f>IF(EDATE($B22,AE$4)&gt;end_date,"",SUMIFS(Data!$E:$E,Data!$A:$A,$B22,Data!$B:$B,AE$4))</f>
        <v>5571968</v>
      </c>
      <c r="AF22" s="22">
        <f>IF(EDATE($B22,AF$4)&gt;end_date,"",SUMIFS(Data!$E:$E,Data!$A:$A,$B22,Data!$B:$B,AF$4))</f>
        <v>5618832</v>
      </c>
      <c r="AG22" s="22">
        <f>IF(EDATE($B22,AG$4)&gt;end_date,"",SUMIFS(Data!$E:$E,Data!$A:$A,$B22,Data!$B:$B,AG$4))</f>
        <v>5662464</v>
      </c>
      <c r="AH22" s="22">
        <f>IF(EDATE($B22,AH$4)&gt;end_date,"",SUMIFS(Data!$E:$E,Data!$A:$A,$B22,Data!$B:$B,AH$4))</f>
        <v>5702864</v>
      </c>
      <c r="AI22" s="22">
        <f>IF(EDATE($B22,AI$4)&gt;end_date,"",SUMIFS(Data!$E:$E,Data!$A:$A,$B22,Data!$B:$B,AI$4))</f>
        <v>5738416</v>
      </c>
      <c r="AJ22" s="22">
        <f>IF(EDATE($B22,AJ$4)&gt;end_date,"",SUMIFS(Data!$E:$E,Data!$A:$A,$B22,Data!$B:$B,AJ$4))</f>
        <v>5764272</v>
      </c>
      <c r="AK22" s="22">
        <f>IF(EDATE($B22,AK$4)&gt;end_date,"",SUMIFS(Data!$E:$E,Data!$A:$A,$B22,Data!$B:$B,AK$4))</f>
        <v>5788512</v>
      </c>
      <c r="AL22" s="22">
        <f>IF(EDATE($B22,AL$4)&gt;end_date,"",SUMIFS(Data!$E:$E,Data!$A:$A,$B22,Data!$B:$B,AL$4))</f>
        <v>5807904</v>
      </c>
      <c r="AM22" s="22">
        <f>IF(EDATE($B22,AM$4)&gt;end_date,"",SUMIFS(Data!$E:$E,Data!$A:$A,$B22,Data!$B:$B,AM$4))</f>
        <v>5830528</v>
      </c>
      <c r="AN22" s="22" t="str">
        <f>IF(EDATE($B22,AN$4)&gt;end_date,"",SUMIFS(Data!$E:$E,Data!$A:$A,$B22,Data!$B:$B,AN$4))</f>
        <v/>
      </c>
      <c r="AO22" s="22" t="str">
        <f>IF(EDATE($B22,AO$4)&gt;end_date,"",SUMIFS(Data!$E:$E,Data!$A:$A,$B22,Data!$B:$B,AO$4))</f>
        <v/>
      </c>
      <c r="AP22" s="22" t="str">
        <f>IF(EDATE($B22,AP$4)&gt;end_date,"",SUMIFS(Data!$E:$E,Data!$A:$A,$B22,Data!$B:$B,AP$4))</f>
        <v/>
      </c>
      <c r="AQ22" s="22" t="str">
        <f>IF(EDATE($B22,AQ$4)&gt;end_date,"",SUMIFS(Data!$E:$E,Data!$A:$A,$B22,Data!$B:$B,AQ$4))</f>
        <v/>
      </c>
      <c r="AR22" s="22" t="str">
        <f>IF(EDATE($B22,AR$4)&gt;end_date,"",SUMIFS(Data!$E:$E,Data!$A:$A,$B22,Data!$B:$B,AR$4))</f>
        <v/>
      </c>
      <c r="AS22" s="22" t="str">
        <f>IF(EDATE($B22,AS$4)&gt;end_date,"",SUMIFS(Data!$E:$E,Data!$A:$A,$B22,Data!$B:$B,AS$4))</f>
        <v/>
      </c>
      <c r="AT22" s="22" t="str">
        <f>IF(EDATE($B22,AT$4)&gt;end_date,"",SUMIFS(Data!$E:$E,Data!$A:$A,$B22,Data!$B:$B,AT$4))</f>
        <v/>
      </c>
      <c r="AU22" s="22" t="str">
        <f>IF(EDATE($B22,AU$4)&gt;end_date,"",SUMIFS(Data!$E:$E,Data!$A:$A,$B22,Data!$B:$B,AU$4))</f>
        <v/>
      </c>
      <c r="AV22" s="22" t="str">
        <f>IF(EDATE($B22,AV$4)&gt;end_date,"",SUMIFS(Data!$E:$E,Data!$A:$A,$B22,Data!$B:$B,AV$4))</f>
        <v/>
      </c>
      <c r="AW22" s="22" t="str">
        <f>IF(EDATE($B22,AW$4)&gt;end_date,"",SUMIFS(Data!$E:$E,Data!$A:$A,$B22,Data!$B:$B,AW$4))</f>
        <v/>
      </c>
      <c r="AX22" s="22" t="str">
        <f>IF(EDATE($B22,AX$4)&gt;end_date,"",SUMIFS(Data!$E:$E,Data!$A:$A,$B22,Data!$B:$B,AX$4))</f>
        <v/>
      </c>
      <c r="AY22" s="22" t="str">
        <f>IF(EDATE($B22,AY$4)&gt;end_date,"",SUMIFS(Data!$E:$E,Data!$A:$A,$B22,Data!$B:$B,AY$4))</f>
        <v/>
      </c>
      <c r="AZ22" s="22" t="str">
        <f>IF(EDATE($B22,AZ$4)&gt;end_date,"",SUMIFS(Data!$E:$E,Data!$A:$A,$B22,Data!$B:$B,AZ$4))</f>
        <v/>
      </c>
      <c r="BA22" s="22" t="str">
        <f>IF(EDATE($B22,BA$4)&gt;end_date,"",SUMIFS(Data!$E:$E,Data!$A:$A,$B22,Data!$B:$B,BA$4))</f>
        <v/>
      </c>
      <c r="BB22" s="22" t="str">
        <f>IF(EDATE($B22,BB$4)&gt;end_date,"",SUMIFS(Data!$E:$E,Data!$A:$A,$B22,Data!$B:$B,BB$4))</f>
        <v/>
      </c>
      <c r="BC22" s="22" t="str">
        <f>IF(EDATE($B22,BC$4)&gt;end_date,"",SUMIFS(Data!$E:$E,Data!$A:$A,$B22,Data!$B:$B,BC$4))</f>
        <v/>
      </c>
      <c r="BD22" s="23" t="str">
        <f>IF(EDATE($B22,BD$4)&gt;end_date,"",SUMIFS(Data!$E:$E,Data!$A:$A,$B22,Data!$B:$B,BD$4))</f>
        <v/>
      </c>
      <c r="BE22" s="16"/>
      <c r="BF22" s="16"/>
      <c r="BG22" s="16"/>
      <c r="BH22" s="16"/>
      <c r="BI22" s="16"/>
      <c r="BJ22" s="16"/>
      <c r="BK22" s="16"/>
      <c r="BL22" s="16"/>
      <c r="BM22" s="16"/>
      <c r="BN22" s="16"/>
      <c r="BO22" s="16"/>
      <c r="BP22" s="16"/>
    </row>
    <row r="23" spans="2:68" x14ac:dyDescent="0.25">
      <c r="B23" s="31">
        <f t="shared" si="1"/>
        <v>42736</v>
      </c>
      <c r="C23" s="22">
        <f>IF(EDATE($B23,C$4)&gt;end_date,"",SUMIFS(Data!$E:$E,Data!$A:$A,$B23,Data!$B:$B,C$4))</f>
        <v>0</v>
      </c>
      <c r="D23" s="22">
        <f>IF(EDATE($B23,D$4)&gt;end_date,"",SUMIFS(Data!$E:$E,Data!$A:$A,$B23,Data!$B:$B,D$4))</f>
        <v>0</v>
      </c>
      <c r="E23" s="22">
        <f>IF(EDATE($B23,E$4)&gt;end_date,"",SUMIFS(Data!$E:$E,Data!$A:$A,$B23,Data!$B:$B,E$4))</f>
        <v>0</v>
      </c>
      <c r="F23" s="22">
        <f>IF(EDATE($B23,F$4)&gt;end_date,"",SUMIFS(Data!$E:$E,Data!$A:$A,$B23,Data!$B:$B,F$4))</f>
        <v>0</v>
      </c>
      <c r="G23" s="22">
        <f>IF(EDATE($B23,G$4)&gt;end_date,"",SUMIFS(Data!$E:$E,Data!$A:$A,$B23,Data!$B:$B,G$4))</f>
        <v>0</v>
      </c>
      <c r="H23" s="22">
        <f>IF(EDATE($B23,H$4)&gt;end_date,"",SUMIFS(Data!$E:$E,Data!$A:$A,$B23,Data!$B:$B,H$4))</f>
        <v>0</v>
      </c>
      <c r="I23" s="22">
        <f>IF(EDATE($B23,I$4)&gt;end_date,"",SUMIFS(Data!$E:$E,Data!$A:$A,$B23,Data!$B:$B,I$4))</f>
        <v>0</v>
      </c>
      <c r="J23" s="22">
        <f>IF(EDATE($B23,J$4)&gt;end_date,"",SUMIFS(Data!$E:$E,Data!$A:$A,$B23,Data!$B:$B,J$4))</f>
        <v>0</v>
      </c>
      <c r="K23" s="22">
        <f>IF(EDATE($B23,K$4)&gt;end_date,"",SUMIFS(Data!$E:$E,Data!$A:$A,$B23,Data!$B:$B,K$4))</f>
        <v>0</v>
      </c>
      <c r="L23" s="22">
        <f>IF(EDATE($B23,L$4)&gt;end_date,"",SUMIFS(Data!$E:$E,Data!$A:$A,$B23,Data!$B:$B,L$4))</f>
        <v>0</v>
      </c>
      <c r="M23" s="22">
        <f>IF(EDATE($B23,M$4)&gt;end_date,"",SUMIFS(Data!$E:$E,Data!$A:$A,$B23,Data!$B:$B,M$4))</f>
        <v>0</v>
      </c>
      <c r="N23" s="22">
        <f>IF(EDATE($B23,N$4)&gt;end_date,"",SUMIFS(Data!$E:$E,Data!$A:$A,$B23,Data!$B:$B,N$4))</f>
        <v>0</v>
      </c>
      <c r="O23" s="22">
        <f>IF(EDATE($B23,O$4)&gt;end_date,"",SUMIFS(Data!$E:$E,Data!$A:$A,$B23,Data!$B:$B,O$4))</f>
        <v>0</v>
      </c>
      <c r="P23" s="22">
        <f>IF(EDATE($B23,P$4)&gt;end_date,"",SUMIFS(Data!$E:$E,Data!$A:$A,$B23,Data!$B:$B,P$4))</f>
        <v>0</v>
      </c>
      <c r="Q23" s="22">
        <f>IF(EDATE($B23,Q$4)&gt;end_date,"",SUMIFS(Data!$E:$E,Data!$A:$A,$B23,Data!$B:$B,Q$4))</f>
        <v>0</v>
      </c>
      <c r="R23" s="22">
        <f>IF(EDATE($B23,R$4)&gt;end_date,"",SUMIFS(Data!$E:$E,Data!$A:$A,$B23,Data!$B:$B,R$4))</f>
        <v>0</v>
      </c>
      <c r="S23" s="22">
        <f>IF(EDATE($B23,S$4)&gt;end_date,"",SUMIFS(Data!$E:$E,Data!$A:$A,$B23,Data!$B:$B,S$4))</f>
        <v>0</v>
      </c>
      <c r="T23" s="22">
        <f>IF(EDATE($B23,T$4)&gt;end_date,"",SUMIFS(Data!$E:$E,Data!$A:$A,$B23,Data!$B:$B,T$4))</f>
        <v>0</v>
      </c>
      <c r="U23" s="22">
        <f>IF(EDATE($B23,U$4)&gt;end_date,"",SUMIFS(Data!$E:$E,Data!$A:$A,$B23,Data!$B:$B,U$4))</f>
        <v>4436642.5</v>
      </c>
      <c r="V23" s="22">
        <f>IF(EDATE($B23,V$4)&gt;end_date,"",SUMIFS(Data!$E:$E,Data!$A:$A,$B23,Data!$B:$B,V$4))</f>
        <v>4580947.5</v>
      </c>
      <c r="W23" s="22">
        <f>IF(EDATE($B23,W$4)&gt;end_date,"",SUMIFS(Data!$E:$E,Data!$A:$A,$B23,Data!$B:$B,W$4))</f>
        <v>4691385</v>
      </c>
      <c r="X23" s="22">
        <f>IF(EDATE($B23,X$4)&gt;end_date,"",SUMIFS(Data!$E:$E,Data!$A:$A,$B23,Data!$B:$B,X$4))</f>
        <v>4791515</v>
      </c>
      <c r="Y23" s="22">
        <f>IF(EDATE($B23,Y$4)&gt;end_date,"",SUMIFS(Data!$E:$E,Data!$A:$A,$B23,Data!$B:$B,Y$4))</f>
        <v>4887227.5</v>
      </c>
      <c r="Z23" s="22">
        <f>IF(EDATE($B23,Z$4)&gt;end_date,"",SUMIFS(Data!$E:$E,Data!$A:$A,$B23,Data!$B:$B,Z$4))</f>
        <v>5130000</v>
      </c>
      <c r="AA23" s="22">
        <f>IF(EDATE($B23,AA$4)&gt;end_date,"",SUMIFS(Data!$E:$E,Data!$A:$A,$B23,Data!$B:$B,AA$4))</f>
        <v>5247040</v>
      </c>
      <c r="AB23" s="22">
        <f>IF(EDATE($B23,AB$4)&gt;end_date,"",SUMIFS(Data!$E:$E,Data!$A:$A,$B23,Data!$B:$B,AB$4))</f>
        <v>5298720</v>
      </c>
      <c r="AC23" s="22">
        <f>IF(EDATE($B23,AC$4)&gt;end_date,"",SUMIFS(Data!$E:$E,Data!$A:$A,$B23,Data!$B:$B,AC$4))</f>
        <v>5347360</v>
      </c>
      <c r="AD23" s="22">
        <f>IF(EDATE($B23,AD$4)&gt;end_date,"",SUMIFS(Data!$E:$E,Data!$A:$A,$B23,Data!$B:$B,AD$4))</f>
        <v>5392960</v>
      </c>
      <c r="AE23" s="22">
        <f>IF(EDATE($B23,AE$4)&gt;end_date,"",SUMIFS(Data!$E:$E,Data!$A:$A,$B23,Data!$B:$B,AE$4))</f>
        <v>5438560</v>
      </c>
      <c r="AF23" s="22">
        <f>IF(EDATE($B23,AF$4)&gt;end_date,"",SUMIFS(Data!$E:$E,Data!$A:$A,$B23,Data!$B:$B,AF$4))</f>
        <v>5478080</v>
      </c>
      <c r="AG23" s="22">
        <f>IF(EDATE($B23,AG$4)&gt;end_date,"",SUMIFS(Data!$E:$E,Data!$A:$A,$B23,Data!$B:$B,AG$4))</f>
        <v>5517600</v>
      </c>
      <c r="AH23" s="22">
        <f>IF(EDATE($B23,AH$4)&gt;end_date,"",SUMIFS(Data!$E:$E,Data!$A:$A,$B23,Data!$B:$B,AH$4))</f>
        <v>5552560</v>
      </c>
      <c r="AI23" s="22">
        <f>IF(EDATE($B23,AI$4)&gt;end_date,"",SUMIFS(Data!$E:$E,Data!$A:$A,$B23,Data!$B:$B,AI$4))</f>
        <v>5581440</v>
      </c>
      <c r="AJ23" s="22">
        <f>IF(EDATE($B23,AJ$4)&gt;end_date,"",SUMIFS(Data!$E:$E,Data!$A:$A,$B23,Data!$B:$B,AJ$4))</f>
        <v>5608800</v>
      </c>
      <c r="AK23" s="22">
        <f>IF(EDATE($B23,AK$4)&gt;end_date,"",SUMIFS(Data!$E:$E,Data!$A:$A,$B23,Data!$B:$B,AK$4))</f>
        <v>5627040</v>
      </c>
      <c r="AL23" s="22">
        <f>IF(EDATE($B23,AL$4)&gt;end_date,"",SUMIFS(Data!$E:$E,Data!$A:$A,$B23,Data!$B:$B,AL$4))</f>
        <v>5645280</v>
      </c>
      <c r="AM23" s="22" t="str">
        <f>IF(EDATE($B23,AM$4)&gt;end_date,"",SUMIFS(Data!$E:$E,Data!$A:$A,$B23,Data!$B:$B,AM$4))</f>
        <v/>
      </c>
      <c r="AN23" s="22" t="str">
        <f>IF(EDATE($B23,AN$4)&gt;end_date,"",SUMIFS(Data!$E:$E,Data!$A:$A,$B23,Data!$B:$B,AN$4))</f>
        <v/>
      </c>
      <c r="AO23" s="22" t="str">
        <f>IF(EDATE($B23,AO$4)&gt;end_date,"",SUMIFS(Data!$E:$E,Data!$A:$A,$B23,Data!$B:$B,AO$4))</f>
        <v/>
      </c>
      <c r="AP23" s="22" t="str">
        <f>IF(EDATE($B23,AP$4)&gt;end_date,"",SUMIFS(Data!$E:$E,Data!$A:$A,$B23,Data!$B:$B,AP$4))</f>
        <v/>
      </c>
      <c r="AQ23" s="22" t="str">
        <f>IF(EDATE($B23,AQ$4)&gt;end_date,"",SUMIFS(Data!$E:$E,Data!$A:$A,$B23,Data!$B:$B,AQ$4))</f>
        <v/>
      </c>
      <c r="AR23" s="22" t="str">
        <f>IF(EDATE($B23,AR$4)&gt;end_date,"",SUMIFS(Data!$E:$E,Data!$A:$A,$B23,Data!$B:$B,AR$4))</f>
        <v/>
      </c>
      <c r="AS23" s="22" t="str">
        <f>IF(EDATE($B23,AS$4)&gt;end_date,"",SUMIFS(Data!$E:$E,Data!$A:$A,$B23,Data!$B:$B,AS$4))</f>
        <v/>
      </c>
      <c r="AT23" s="22" t="str">
        <f>IF(EDATE($B23,AT$4)&gt;end_date,"",SUMIFS(Data!$E:$E,Data!$A:$A,$B23,Data!$B:$B,AT$4))</f>
        <v/>
      </c>
      <c r="AU23" s="22" t="str">
        <f>IF(EDATE($B23,AU$4)&gt;end_date,"",SUMIFS(Data!$E:$E,Data!$A:$A,$B23,Data!$B:$B,AU$4))</f>
        <v/>
      </c>
      <c r="AV23" s="22" t="str">
        <f>IF(EDATE($B23,AV$4)&gt;end_date,"",SUMIFS(Data!$E:$E,Data!$A:$A,$B23,Data!$B:$B,AV$4))</f>
        <v/>
      </c>
      <c r="AW23" s="22" t="str">
        <f>IF(EDATE($B23,AW$4)&gt;end_date,"",SUMIFS(Data!$E:$E,Data!$A:$A,$B23,Data!$B:$B,AW$4))</f>
        <v/>
      </c>
      <c r="AX23" s="22" t="str">
        <f>IF(EDATE($B23,AX$4)&gt;end_date,"",SUMIFS(Data!$E:$E,Data!$A:$A,$B23,Data!$B:$B,AX$4))</f>
        <v/>
      </c>
      <c r="AY23" s="22" t="str">
        <f>IF(EDATE($B23,AY$4)&gt;end_date,"",SUMIFS(Data!$E:$E,Data!$A:$A,$B23,Data!$B:$B,AY$4))</f>
        <v/>
      </c>
      <c r="AZ23" s="22" t="str">
        <f>IF(EDATE($B23,AZ$4)&gt;end_date,"",SUMIFS(Data!$E:$E,Data!$A:$A,$B23,Data!$B:$B,AZ$4))</f>
        <v/>
      </c>
      <c r="BA23" s="22" t="str">
        <f>IF(EDATE($B23,BA$4)&gt;end_date,"",SUMIFS(Data!$E:$E,Data!$A:$A,$B23,Data!$B:$B,BA$4))</f>
        <v/>
      </c>
      <c r="BB23" s="22" t="str">
        <f>IF(EDATE($B23,BB$4)&gt;end_date,"",SUMIFS(Data!$E:$E,Data!$A:$A,$B23,Data!$B:$B,BB$4))</f>
        <v/>
      </c>
      <c r="BC23" s="22" t="str">
        <f>IF(EDATE($B23,BC$4)&gt;end_date,"",SUMIFS(Data!$E:$E,Data!$A:$A,$B23,Data!$B:$B,BC$4))</f>
        <v/>
      </c>
      <c r="BD23" s="23" t="str">
        <f>IF(EDATE($B23,BD$4)&gt;end_date,"",SUMIFS(Data!$E:$E,Data!$A:$A,$B23,Data!$B:$B,BD$4))</f>
        <v/>
      </c>
      <c r="BE23" s="16"/>
      <c r="BF23" s="16"/>
      <c r="BG23" s="16"/>
      <c r="BH23" s="16"/>
      <c r="BI23" s="16"/>
      <c r="BJ23" s="16"/>
      <c r="BK23" s="16"/>
      <c r="BL23" s="16"/>
      <c r="BM23" s="16"/>
      <c r="BN23" s="16"/>
      <c r="BO23" s="16"/>
      <c r="BP23" s="16"/>
    </row>
    <row r="24" spans="2:68" x14ac:dyDescent="0.25">
      <c r="B24" s="31">
        <f t="shared" si="1"/>
        <v>42767</v>
      </c>
      <c r="C24" s="22">
        <f>IF(EDATE($B24,C$4)&gt;end_date,"",SUMIFS(Data!$E:$E,Data!$A:$A,$B24,Data!$B:$B,C$4))</f>
        <v>0</v>
      </c>
      <c r="D24" s="22">
        <f>IF(EDATE($B24,D$4)&gt;end_date,"",SUMIFS(Data!$E:$E,Data!$A:$A,$B24,Data!$B:$B,D$4))</f>
        <v>0</v>
      </c>
      <c r="E24" s="22">
        <f>IF(EDATE($B24,E$4)&gt;end_date,"",SUMIFS(Data!$E:$E,Data!$A:$A,$B24,Data!$B:$B,E$4))</f>
        <v>0</v>
      </c>
      <c r="F24" s="22">
        <f>IF(EDATE($B24,F$4)&gt;end_date,"",SUMIFS(Data!$E:$E,Data!$A:$A,$B24,Data!$B:$B,F$4))</f>
        <v>0</v>
      </c>
      <c r="G24" s="22">
        <f>IF(EDATE($B24,G$4)&gt;end_date,"",SUMIFS(Data!$E:$E,Data!$A:$A,$B24,Data!$B:$B,G$4))</f>
        <v>0</v>
      </c>
      <c r="H24" s="22">
        <f>IF(EDATE($B24,H$4)&gt;end_date,"",SUMIFS(Data!$E:$E,Data!$A:$A,$B24,Data!$B:$B,H$4))</f>
        <v>0</v>
      </c>
      <c r="I24" s="22">
        <f>IF(EDATE($B24,I$4)&gt;end_date,"",SUMIFS(Data!$E:$E,Data!$A:$A,$B24,Data!$B:$B,I$4))</f>
        <v>0</v>
      </c>
      <c r="J24" s="22">
        <f>IF(EDATE($B24,J$4)&gt;end_date,"",SUMIFS(Data!$E:$E,Data!$A:$A,$B24,Data!$B:$B,J$4))</f>
        <v>0</v>
      </c>
      <c r="K24" s="22">
        <f>IF(EDATE($B24,K$4)&gt;end_date,"",SUMIFS(Data!$E:$E,Data!$A:$A,$B24,Data!$B:$B,K$4))</f>
        <v>0</v>
      </c>
      <c r="L24" s="22">
        <f>IF(EDATE($B24,L$4)&gt;end_date,"",SUMIFS(Data!$E:$E,Data!$A:$A,$B24,Data!$B:$B,L$4))</f>
        <v>0</v>
      </c>
      <c r="M24" s="22">
        <f>IF(EDATE($B24,M$4)&gt;end_date,"",SUMIFS(Data!$E:$E,Data!$A:$A,$B24,Data!$B:$B,M$4))</f>
        <v>0</v>
      </c>
      <c r="N24" s="22">
        <f>IF(EDATE($B24,N$4)&gt;end_date,"",SUMIFS(Data!$E:$E,Data!$A:$A,$B24,Data!$B:$B,N$4))</f>
        <v>0</v>
      </c>
      <c r="O24" s="22">
        <f>IF(EDATE($B24,O$4)&gt;end_date,"",SUMIFS(Data!$E:$E,Data!$A:$A,$B24,Data!$B:$B,O$4))</f>
        <v>0</v>
      </c>
      <c r="P24" s="22">
        <f>IF(EDATE($B24,P$4)&gt;end_date,"",SUMIFS(Data!$E:$E,Data!$A:$A,$B24,Data!$B:$B,P$4))</f>
        <v>0</v>
      </c>
      <c r="Q24" s="22">
        <f>IF(EDATE($B24,Q$4)&gt;end_date,"",SUMIFS(Data!$E:$E,Data!$A:$A,$B24,Data!$B:$B,Q$4))</f>
        <v>0</v>
      </c>
      <c r="R24" s="22">
        <f>IF(EDATE($B24,R$4)&gt;end_date,"",SUMIFS(Data!$E:$E,Data!$A:$A,$B24,Data!$B:$B,R$4))</f>
        <v>0</v>
      </c>
      <c r="S24" s="22">
        <f>IF(EDATE($B24,S$4)&gt;end_date,"",SUMIFS(Data!$E:$E,Data!$A:$A,$B24,Data!$B:$B,S$4))</f>
        <v>0</v>
      </c>
      <c r="T24" s="22">
        <f>IF(EDATE($B24,T$4)&gt;end_date,"",SUMIFS(Data!$E:$E,Data!$A:$A,$B24,Data!$B:$B,T$4))</f>
        <v>0</v>
      </c>
      <c r="U24" s="22">
        <f>IF(EDATE($B24,U$4)&gt;end_date,"",SUMIFS(Data!$E:$E,Data!$A:$A,$B24,Data!$B:$B,U$4))</f>
        <v>4002720</v>
      </c>
      <c r="V24" s="22">
        <f>IF(EDATE($B24,V$4)&gt;end_date,"",SUMIFS(Data!$E:$E,Data!$A:$A,$B24,Data!$B:$B,V$4))</f>
        <v>4103160</v>
      </c>
      <c r="W24" s="22">
        <f>IF(EDATE($B24,W$4)&gt;end_date,"",SUMIFS(Data!$E:$E,Data!$A:$A,$B24,Data!$B:$B,W$4))</f>
        <v>4204840</v>
      </c>
      <c r="X24" s="22">
        <f>IF(EDATE($B24,X$4)&gt;end_date,"",SUMIFS(Data!$E:$E,Data!$A:$A,$B24,Data!$B:$B,X$4))</f>
        <v>4292880</v>
      </c>
      <c r="Y24" s="22">
        <f>IF(EDATE($B24,Y$4)&gt;end_date,"",SUMIFS(Data!$E:$E,Data!$A:$A,$B24,Data!$B:$B,Y$4))</f>
        <v>4508160</v>
      </c>
      <c r="Z24" s="22">
        <f>IF(EDATE($B24,Z$4)&gt;end_date,"",SUMIFS(Data!$E:$E,Data!$A:$A,$B24,Data!$B:$B,Z$4))</f>
        <v>4586240</v>
      </c>
      <c r="AA24" s="22">
        <f>IF(EDATE($B24,AA$4)&gt;end_date,"",SUMIFS(Data!$E:$E,Data!$A:$A,$B24,Data!$B:$B,AA$4))</f>
        <v>4669440</v>
      </c>
      <c r="AB24" s="22">
        <f>IF(EDATE($B24,AB$4)&gt;end_date,"",SUMIFS(Data!$E:$E,Data!$A:$A,$B24,Data!$B:$B,AB$4))</f>
        <v>4738560</v>
      </c>
      <c r="AC24" s="22">
        <f>IF(EDATE($B24,AC$4)&gt;end_date,"",SUMIFS(Data!$E:$E,Data!$A:$A,$B24,Data!$B:$B,AC$4))</f>
        <v>4783360</v>
      </c>
      <c r="AD24" s="22">
        <f>IF(EDATE($B24,AD$4)&gt;end_date,"",SUMIFS(Data!$E:$E,Data!$A:$A,$B24,Data!$B:$B,AD$4))</f>
        <v>4828160</v>
      </c>
      <c r="AE24" s="22">
        <f>IF(EDATE($B24,AE$4)&gt;end_date,"",SUMIFS(Data!$E:$E,Data!$A:$A,$B24,Data!$B:$B,AE$4))</f>
        <v>4867840</v>
      </c>
      <c r="AF24" s="22">
        <f>IF(EDATE($B24,AF$4)&gt;end_date,"",SUMIFS(Data!$E:$E,Data!$A:$A,$B24,Data!$B:$B,AF$4))</f>
        <v>4902400</v>
      </c>
      <c r="AG24" s="22">
        <f>IF(EDATE($B24,AG$4)&gt;end_date,"",SUMIFS(Data!$E:$E,Data!$A:$A,$B24,Data!$B:$B,AG$4))</f>
        <v>4935680</v>
      </c>
      <c r="AH24" s="22">
        <f>IF(EDATE($B24,AH$4)&gt;end_date,"",SUMIFS(Data!$E:$E,Data!$A:$A,$B24,Data!$B:$B,AH$4))</f>
        <v>4965120</v>
      </c>
      <c r="AI24" s="22">
        <f>IF(EDATE($B24,AI$4)&gt;end_date,"",SUMIFS(Data!$E:$E,Data!$A:$A,$B24,Data!$B:$B,AI$4))</f>
        <v>4992000</v>
      </c>
      <c r="AJ24" s="22">
        <f>IF(EDATE($B24,AJ$4)&gt;end_date,"",SUMIFS(Data!$E:$E,Data!$A:$A,$B24,Data!$B:$B,AJ$4))</f>
        <v>5009920</v>
      </c>
      <c r="AK24" s="22">
        <f>IF(EDATE($B24,AK$4)&gt;end_date,"",SUMIFS(Data!$E:$E,Data!$A:$A,$B24,Data!$B:$B,AK$4))</f>
        <v>5027840</v>
      </c>
      <c r="AL24" s="22" t="str">
        <f>IF(EDATE($B24,AL$4)&gt;end_date,"",SUMIFS(Data!$E:$E,Data!$A:$A,$B24,Data!$B:$B,AL$4))</f>
        <v/>
      </c>
      <c r="AM24" s="22" t="str">
        <f>IF(EDATE($B24,AM$4)&gt;end_date,"",SUMIFS(Data!$E:$E,Data!$A:$A,$B24,Data!$B:$B,AM$4))</f>
        <v/>
      </c>
      <c r="AN24" s="22" t="str">
        <f>IF(EDATE($B24,AN$4)&gt;end_date,"",SUMIFS(Data!$E:$E,Data!$A:$A,$B24,Data!$B:$B,AN$4))</f>
        <v/>
      </c>
      <c r="AO24" s="22" t="str">
        <f>IF(EDATE($B24,AO$4)&gt;end_date,"",SUMIFS(Data!$E:$E,Data!$A:$A,$B24,Data!$B:$B,AO$4))</f>
        <v/>
      </c>
      <c r="AP24" s="22" t="str">
        <f>IF(EDATE($B24,AP$4)&gt;end_date,"",SUMIFS(Data!$E:$E,Data!$A:$A,$B24,Data!$B:$B,AP$4))</f>
        <v/>
      </c>
      <c r="AQ24" s="22" t="str">
        <f>IF(EDATE($B24,AQ$4)&gt;end_date,"",SUMIFS(Data!$E:$E,Data!$A:$A,$B24,Data!$B:$B,AQ$4))</f>
        <v/>
      </c>
      <c r="AR24" s="22" t="str">
        <f>IF(EDATE($B24,AR$4)&gt;end_date,"",SUMIFS(Data!$E:$E,Data!$A:$A,$B24,Data!$B:$B,AR$4))</f>
        <v/>
      </c>
      <c r="AS24" s="22" t="str">
        <f>IF(EDATE($B24,AS$4)&gt;end_date,"",SUMIFS(Data!$E:$E,Data!$A:$A,$B24,Data!$B:$B,AS$4))</f>
        <v/>
      </c>
      <c r="AT24" s="22" t="str">
        <f>IF(EDATE($B24,AT$4)&gt;end_date,"",SUMIFS(Data!$E:$E,Data!$A:$A,$B24,Data!$B:$B,AT$4))</f>
        <v/>
      </c>
      <c r="AU24" s="22" t="str">
        <f>IF(EDATE($B24,AU$4)&gt;end_date,"",SUMIFS(Data!$E:$E,Data!$A:$A,$B24,Data!$B:$B,AU$4))</f>
        <v/>
      </c>
      <c r="AV24" s="22" t="str">
        <f>IF(EDATE($B24,AV$4)&gt;end_date,"",SUMIFS(Data!$E:$E,Data!$A:$A,$B24,Data!$B:$B,AV$4))</f>
        <v/>
      </c>
      <c r="AW24" s="22" t="str">
        <f>IF(EDATE($B24,AW$4)&gt;end_date,"",SUMIFS(Data!$E:$E,Data!$A:$A,$B24,Data!$B:$B,AW$4))</f>
        <v/>
      </c>
      <c r="AX24" s="22" t="str">
        <f>IF(EDATE($B24,AX$4)&gt;end_date,"",SUMIFS(Data!$E:$E,Data!$A:$A,$B24,Data!$B:$B,AX$4))</f>
        <v/>
      </c>
      <c r="AY24" s="22" t="str">
        <f>IF(EDATE($B24,AY$4)&gt;end_date,"",SUMIFS(Data!$E:$E,Data!$A:$A,$B24,Data!$B:$B,AY$4))</f>
        <v/>
      </c>
      <c r="AZ24" s="22" t="str">
        <f>IF(EDATE($B24,AZ$4)&gt;end_date,"",SUMIFS(Data!$E:$E,Data!$A:$A,$B24,Data!$B:$B,AZ$4))</f>
        <v/>
      </c>
      <c r="BA24" s="22" t="str">
        <f>IF(EDATE($B24,BA$4)&gt;end_date,"",SUMIFS(Data!$E:$E,Data!$A:$A,$B24,Data!$B:$B,BA$4))</f>
        <v/>
      </c>
      <c r="BB24" s="22" t="str">
        <f>IF(EDATE($B24,BB$4)&gt;end_date,"",SUMIFS(Data!$E:$E,Data!$A:$A,$B24,Data!$B:$B,BB$4))</f>
        <v/>
      </c>
      <c r="BC24" s="22" t="str">
        <f>IF(EDATE($B24,BC$4)&gt;end_date,"",SUMIFS(Data!$E:$E,Data!$A:$A,$B24,Data!$B:$B,BC$4))</f>
        <v/>
      </c>
      <c r="BD24" s="23" t="str">
        <f>IF(EDATE($B24,BD$4)&gt;end_date,"",SUMIFS(Data!$E:$E,Data!$A:$A,$B24,Data!$B:$B,BD$4))</f>
        <v/>
      </c>
      <c r="BE24" s="16"/>
      <c r="BF24" s="16"/>
      <c r="BG24" s="16"/>
      <c r="BH24" s="16"/>
      <c r="BI24" s="16"/>
      <c r="BJ24" s="16"/>
      <c r="BK24" s="16"/>
      <c r="BL24" s="16"/>
      <c r="BM24" s="16"/>
      <c r="BN24" s="16"/>
      <c r="BO24" s="16"/>
      <c r="BP24" s="16"/>
    </row>
    <row r="25" spans="2:68" x14ac:dyDescent="0.25">
      <c r="B25" s="31">
        <f t="shared" si="1"/>
        <v>42795</v>
      </c>
      <c r="C25" s="22">
        <f>IF(EDATE($B25,C$4)&gt;end_date,"",SUMIFS(Data!$E:$E,Data!$A:$A,$B25,Data!$B:$B,C$4))</f>
        <v>0</v>
      </c>
      <c r="D25" s="22">
        <f>IF(EDATE($B25,D$4)&gt;end_date,"",SUMIFS(Data!$E:$E,Data!$A:$A,$B25,Data!$B:$B,D$4))</f>
        <v>0</v>
      </c>
      <c r="E25" s="22">
        <f>IF(EDATE($B25,E$4)&gt;end_date,"",SUMIFS(Data!$E:$E,Data!$A:$A,$B25,Data!$B:$B,E$4))</f>
        <v>0</v>
      </c>
      <c r="F25" s="22">
        <f>IF(EDATE($B25,F$4)&gt;end_date,"",SUMIFS(Data!$E:$E,Data!$A:$A,$B25,Data!$B:$B,F$4))</f>
        <v>0</v>
      </c>
      <c r="G25" s="22">
        <f>IF(EDATE($B25,G$4)&gt;end_date,"",SUMIFS(Data!$E:$E,Data!$A:$A,$B25,Data!$B:$B,G$4))</f>
        <v>0</v>
      </c>
      <c r="H25" s="22">
        <f>IF(EDATE($B25,H$4)&gt;end_date,"",SUMIFS(Data!$E:$E,Data!$A:$A,$B25,Data!$B:$B,H$4))</f>
        <v>0</v>
      </c>
      <c r="I25" s="22">
        <f>IF(EDATE($B25,I$4)&gt;end_date,"",SUMIFS(Data!$E:$E,Data!$A:$A,$B25,Data!$B:$B,I$4))</f>
        <v>0</v>
      </c>
      <c r="J25" s="22">
        <f>IF(EDATE($B25,J$4)&gt;end_date,"",SUMIFS(Data!$E:$E,Data!$A:$A,$B25,Data!$B:$B,J$4))</f>
        <v>0</v>
      </c>
      <c r="K25" s="22">
        <f>IF(EDATE($B25,K$4)&gt;end_date,"",SUMIFS(Data!$E:$E,Data!$A:$A,$B25,Data!$B:$B,K$4))</f>
        <v>0</v>
      </c>
      <c r="L25" s="22">
        <f>IF(EDATE($B25,L$4)&gt;end_date,"",SUMIFS(Data!$E:$E,Data!$A:$A,$B25,Data!$B:$B,L$4))</f>
        <v>0</v>
      </c>
      <c r="M25" s="22">
        <f>IF(EDATE($B25,M$4)&gt;end_date,"",SUMIFS(Data!$E:$E,Data!$A:$A,$B25,Data!$B:$B,M$4))</f>
        <v>0</v>
      </c>
      <c r="N25" s="22">
        <f>IF(EDATE($B25,N$4)&gt;end_date,"",SUMIFS(Data!$E:$E,Data!$A:$A,$B25,Data!$B:$B,N$4))</f>
        <v>0</v>
      </c>
      <c r="O25" s="22">
        <f>IF(EDATE($B25,O$4)&gt;end_date,"",SUMIFS(Data!$E:$E,Data!$A:$A,$B25,Data!$B:$B,O$4))</f>
        <v>0</v>
      </c>
      <c r="P25" s="22">
        <f>IF(EDATE($B25,P$4)&gt;end_date,"",SUMIFS(Data!$E:$E,Data!$A:$A,$B25,Data!$B:$B,P$4))</f>
        <v>0</v>
      </c>
      <c r="Q25" s="22">
        <f>IF(EDATE($B25,Q$4)&gt;end_date,"",SUMIFS(Data!$E:$E,Data!$A:$A,$B25,Data!$B:$B,Q$4))</f>
        <v>0</v>
      </c>
      <c r="R25" s="22">
        <f>IF(EDATE($B25,R$4)&gt;end_date,"",SUMIFS(Data!$E:$E,Data!$A:$A,$B25,Data!$B:$B,R$4))</f>
        <v>0</v>
      </c>
      <c r="S25" s="22">
        <f>IF(EDATE($B25,S$4)&gt;end_date,"",SUMIFS(Data!$E:$E,Data!$A:$A,$B25,Data!$B:$B,S$4))</f>
        <v>0</v>
      </c>
      <c r="T25" s="22">
        <f>IF(EDATE($B25,T$4)&gt;end_date,"",SUMIFS(Data!$E:$E,Data!$A:$A,$B25,Data!$B:$B,T$4))</f>
        <v>0</v>
      </c>
      <c r="U25" s="22">
        <f>IF(EDATE($B25,U$4)&gt;end_date,"",SUMIFS(Data!$E:$E,Data!$A:$A,$B25,Data!$B:$B,U$4))</f>
        <v>4706962.5</v>
      </c>
      <c r="V25" s="22">
        <f>IF(EDATE($B25,V$4)&gt;end_date,"",SUMIFS(Data!$E:$E,Data!$A:$A,$B25,Data!$B:$B,V$4))</f>
        <v>4826700</v>
      </c>
      <c r="W25" s="22">
        <f>IF(EDATE($B25,W$4)&gt;end_date,"",SUMIFS(Data!$E:$E,Data!$A:$A,$B25,Data!$B:$B,W$4))</f>
        <v>4931325</v>
      </c>
      <c r="X25" s="22">
        <f>IF(EDATE($B25,X$4)&gt;end_date,"",SUMIFS(Data!$E:$E,Data!$A:$A,$B25,Data!$B:$B,X$4))</f>
        <v>5181600</v>
      </c>
      <c r="Y25" s="22">
        <f>IF(EDATE($B25,Y$4)&gt;end_date,"",SUMIFS(Data!$E:$E,Data!$A:$A,$B25,Data!$B:$B,Y$4))</f>
        <v>5271600</v>
      </c>
      <c r="Z25" s="22">
        <f>IF(EDATE($B25,Z$4)&gt;end_date,"",SUMIFS(Data!$E:$E,Data!$A:$A,$B25,Data!$B:$B,Z$4))</f>
        <v>5344800</v>
      </c>
      <c r="AA25" s="22">
        <f>IF(EDATE($B25,AA$4)&gt;end_date,"",SUMIFS(Data!$E:$E,Data!$A:$A,$B25,Data!$B:$B,AA$4))</f>
        <v>5468400</v>
      </c>
      <c r="AB25" s="22">
        <f>IF(EDATE($B25,AB$4)&gt;end_date,"",SUMIFS(Data!$E:$E,Data!$A:$A,$B25,Data!$B:$B,AB$4))</f>
        <v>5545200</v>
      </c>
      <c r="AC25" s="22">
        <f>IF(EDATE($B25,AC$4)&gt;end_date,"",SUMIFS(Data!$E:$E,Data!$A:$A,$B25,Data!$B:$B,AC$4))</f>
        <v>5601600</v>
      </c>
      <c r="AD25" s="22">
        <f>IF(EDATE($B25,AD$4)&gt;end_date,"",SUMIFS(Data!$E:$E,Data!$A:$A,$B25,Data!$B:$B,AD$4))</f>
        <v>5647200</v>
      </c>
      <c r="AE25" s="22">
        <f>IF(EDATE($B25,AE$4)&gt;end_date,"",SUMIFS(Data!$E:$E,Data!$A:$A,$B25,Data!$B:$B,AE$4))</f>
        <v>5696400</v>
      </c>
      <c r="AF25" s="22">
        <f>IF(EDATE($B25,AF$4)&gt;end_date,"",SUMIFS(Data!$E:$E,Data!$A:$A,$B25,Data!$B:$B,AF$4))</f>
        <v>5739600</v>
      </c>
      <c r="AG25" s="22">
        <f>IF(EDATE($B25,AG$4)&gt;end_date,"",SUMIFS(Data!$E:$E,Data!$A:$A,$B25,Data!$B:$B,AG$4))</f>
        <v>5772000</v>
      </c>
      <c r="AH25" s="22">
        <f>IF(EDATE($B25,AH$4)&gt;end_date,"",SUMIFS(Data!$E:$E,Data!$A:$A,$B25,Data!$B:$B,AH$4))</f>
        <v>5803200</v>
      </c>
      <c r="AI25" s="22">
        <f>IF(EDATE($B25,AI$4)&gt;end_date,"",SUMIFS(Data!$E:$E,Data!$A:$A,$B25,Data!$B:$B,AI$4))</f>
        <v>5827200</v>
      </c>
      <c r="AJ25" s="22">
        <f>IF(EDATE($B25,AJ$4)&gt;end_date,"",SUMIFS(Data!$E:$E,Data!$A:$A,$B25,Data!$B:$B,AJ$4))</f>
        <v>5847600</v>
      </c>
      <c r="AK25" s="22" t="str">
        <f>IF(EDATE($B25,AK$4)&gt;end_date,"",SUMIFS(Data!$E:$E,Data!$A:$A,$B25,Data!$B:$B,AK$4))</f>
        <v/>
      </c>
      <c r="AL25" s="22" t="str">
        <f>IF(EDATE($B25,AL$4)&gt;end_date,"",SUMIFS(Data!$E:$E,Data!$A:$A,$B25,Data!$B:$B,AL$4))</f>
        <v/>
      </c>
      <c r="AM25" s="22" t="str">
        <f>IF(EDATE($B25,AM$4)&gt;end_date,"",SUMIFS(Data!$E:$E,Data!$A:$A,$B25,Data!$B:$B,AM$4))</f>
        <v/>
      </c>
      <c r="AN25" s="22" t="str">
        <f>IF(EDATE($B25,AN$4)&gt;end_date,"",SUMIFS(Data!$E:$E,Data!$A:$A,$B25,Data!$B:$B,AN$4))</f>
        <v/>
      </c>
      <c r="AO25" s="22" t="str">
        <f>IF(EDATE($B25,AO$4)&gt;end_date,"",SUMIFS(Data!$E:$E,Data!$A:$A,$B25,Data!$B:$B,AO$4))</f>
        <v/>
      </c>
      <c r="AP25" s="22" t="str">
        <f>IF(EDATE($B25,AP$4)&gt;end_date,"",SUMIFS(Data!$E:$E,Data!$A:$A,$B25,Data!$B:$B,AP$4))</f>
        <v/>
      </c>
      <c r="AQ25" s="22" t="str">
        <f>IF(EDATE($B25,AQ$4)&gt;end_date,"",SUMIFS(Data!$E:$E,Data!$A:$A,$B25,Data!$B:$B,AQ$4))</f>
        <v/>
      </c>
      <c r="AR25" s="22" t="str">
        <f>IF(EDATE($B25,AR$4)&gt;end_date,"",SUMIFS(Data!$E:$E,Data!$A:$A,$B25,Data!$B:$B,AR$4))</f>
        <v/>
      </c>
      <c r="AS25" s="22" t="str">
        <f>IF(EDATE($B25,AS$4)&gt;end_date,"",SUMIFS(Data!$E:$E,Data!$A:$A,$B25,Data!$B:$B,AS$4))</f>
        <v/>
      </c>
      <c r="AT25" s="22" t="str">
        <f>IF(EDATE($B25,AT$4)&gt;end_date,"",SUMIFS(Data!$E:$E,Data!$A:$A,$B25,Data!$B:$B,AT$4))</f>
        <v/>
      </c>
      <c r="AU25" s="22" t="str">
        <f>IF(EDATE($B25,AU$4)&gt;end_date,"",SUMIFS(Data!$E:$E,Data!$A:$A,$B25,Data!$B:$B,AU$4))</f>
        <v/>
      </c>
      <c r="AV25" s="22" t="str">
        <f>IF(EDATE($B25,AV$4)&gt;end_date,"",SUMIFS(Data!$E:$E,Data!$A:$A,$B25,Data!$B:$B,AV$4))</f>
        <v/>
      </c>
      <c r="AW25" s="22" t="str">
        <f>IF(EDATE($B25,AW$4)&gt;end_date,"",SUMIFS(Data!$E:$E,Data!$A:$A,$B25,Data!$B:$B,AW$4))</f>
        <v/>
      </c>
      <c r="AX25" s="22" t="str">
        <f>IF(EDATE($B25,AX$4)&gt;end_date,"",SUMIFS(Data!$E:$E,Data!$A:$A,$B25,Data!$B:$B,AX$4))</f>
        <v/>
      </c>
      <c r="AY25" s="22" t="str">
        <f>IF(EDATE($B25,AY$4)&gt;end_date,"",SUMIFS(Data!$E:$E,Data!$A:$A,$B25,Data!$B:$B,AY$4))</f>
        <v/>
      </c>
      <c r="AZ25" s="22" t="str">
        <f>IF(EDATE($B25,AZ$4)&gt;end_date,"",SUMIFS(Data!$E:$E,Data!$A:$A,$B25,Data!$B:$B,AZ$4))</f>
        <v/>
      </c>
      <c r="BA25" s="22" t="str">
        <f>IF(EDATE($B25,BA$4)&gt;end_date,"",SUMIFS(Data!$E:$E,Data!$A:$A,$B25,Data!$B:$B,BA$4))</f>
        <v/>
      </c>
      <c r="BB25" s="22" t="str">
        <f>IF(EDATE($B25,BB$4)&gt;end_date,"",SUMIFS(Data!$E:$E,Data!$A:$A,$B25,Data!$B:$B,BB$4))</f>
        <v/>
      </c>
      <c r="BC25" s="22" t="str">
        <f>IF(EDATE($B25,BC$4)&gt;end_date,"",SUMIFS(Data!$E:$E,Data!$A:$A,$B25,Data!$B:$B,BC$4))</f>
        <v/>
      </c>
      <c r="BD25" s="23" t="str">
        <f>IF(EDATE($B25,BD$4)&gt;end_date,"",SUMIFS(Data!$E:$E,Data!$A:$A,$B25,Data!$B:$B,BD$4))</f>
        <v/>
      </c>
      <c r="BE25" s="16"/>
      <c r="BF25" s="16"/>
      <c r="BG25" s="16"/>
      <c r="BH25" s="16"/>
      <c r="BI25" s="16"/>
      <c r="BJ25" s="16"/>
      <c r="BK25" s="16"/>
      <c r="BL25" s="16"/>
      <c r="BM25" s="16"/>
      <c r="BN25" s="16"/>
      <c r="BO25" s="16"/>
      <c r="BP25" s="16"/>
    </row>
    <row r="26" spans="2:68" x14ac:dyDescent="0.25">
      <c r="B26" s="31">
        <f t="shared" si="1"/>
        <v>42826</v>
      </c>
      <c r="C26" s="22">
        <f>IF(EDATE($B26,C$4)&gt;end_date,"",SUMIFS(Data!$E:$E,Data!$A:$A,$B26,Data!$B:$B,C$4))</f>
        <v>0</v>
      </c>
      <c r="D26" s="22">
        <f>IF(EDATE($B26,D$4)&gt;end_date,"",SUMIFS(Data!$E:$E,Data!$A:$A,$B26,Data!$B:$B,D$4))</f>
        <v>0</v>
      </c>
      <c r="E26" s="22">
        <f>IF(EDATE($B26,E$4)&gt;end_date,"",SUMIFS(Data!$E:$E,Data!$A:$A,$B26,Data!$B:$B,E$4))</f>
        <v>0</v>
      </c>
      <c r="F26" s="22">
        <f>IF(EDATE($B26,F$4)&gt;end_date,"",SUMIFS(Data!$E:$E,Data!$A:$A,$B26,Data!$B:$B,F$4))</f>
        <v>0</v>
      </c>
      <c r="G26" s="22">
        <f>IF(EDATE($B26,G$4)&gt;end_date,"",SUMIFS(Data!$E:$E,Data!$A:$A,$B26,Data!$B:$B,G$4))</f>
        <v>0</v>
      </c>
      <c r="H26" s="22">
        <f>IF(EDATE($B26,H$4)&gt;end_date,"",SUMIFS(Data!$E:$E,Data!$A:$A,$B26,Data!$B:$B,H$4))</f>
        <v>0</v>
      </c>
      <c r="I26" s="22">
        <f>IF(EDATE($B26,I$4)&gt;end_date,"",SUMIFS(Data!$E:$E,Data!$A:$A,$B26,Data!$B:$B,I$4))</f>
        <v>0</v>
      </c>
      <c r="J26" s="22">
        <f>IF(EDATE($B26,J$4)&gt;end_date,"",SUMIFS(Data!$E:$E,Data!$A:$A,$B26,Data!$B:$B,J$4))</f>
        <v>0</v>
      </c>
      <c r="K26" s="22">
        <f>IF(EDATE($B26,K$4)&gt;end_date,"",SUMIFS(Data!$E:$E,Data!$A:$A,$B26,Data!$B:$B,K$4))</f>
        <v>0</v>
      </c>
      <c r="L26" s="22">
        <f>IF(EDATE($B26,L$4)&gt;end_date,"",SUMIFS(Data!$E:$E,Data!$A:$A,$B26,Data!$B:$B,L$4))</f>
        <v>0</v>
      </c>
      <c r="M26" s="22">
        <f>IF(EDATE($B26,M$4)&gt;end_date,"",SUMIFS(Data!$E:$E,Data!$A:$A,$B26,Data!$B:$B,M$4))</f>
        <v>0</v>
      </c>
      <c r="N26" s="22">
        <f>IF(EDATE($B26,N$4)&gt;end_date,"",SUMIFS(Data!$E:$E,Data!$A:$A,$B26,Data!$B:$B,N$4))</f>
        <v>0</v>
      </c>
      <c r="O26" s="22">
        <f>IF(EDATE($B26,O$4)&gt;end_date,"",SUMIFS(Data!$E:$E,Data!$A:$A,$B26,Data!$B:$B,O$4))</f>
        <v>0</v>
      </c>
      <c r="P26" s="22">
        <f>IF(EDATE($B26,P$4)&gt;end_date,"",SUMIFS(Data!$E:$E,Data!$A:$A,$B26,Data!$B:$B,P$4))</f>
        <v>0</v>
      </c>
      <c r="Q26" s="22">
        <f>IF(EDATE($B26,Q$4)&gt;end_date,"",SUMIFS(Data!$E:$E,Data!$A:$A,$B26,Data!$B:$B,Q$4))</f>
        <v>0</v>
      </c>
      <c r="R26" s="22">
        <f>IF(EDATE($B26,R$4)&gt;end_date,"",SUMIFS(Data!$E:$E,Data!$A:$A,$B26,Data!$B:$B,R$4))</f>
        <v>0</v>
      </c>
      <c r="S26" s="22">
        <f>IF(EDATE($B26,S$4)&gt;end_date,"",SUMIFS(Data!$E:$E,Data!$A:$A,$B26,Data!$B:$B,S$4))</f>
        <v>0</v>
      </c>
      <c r="T26" s="22">
        <f>IF(EDATE($B26,T$4)&gt;end_date,"",SUMIFS(Data!$E:$E,Data!$A:$A,$B26,Data!$B:$B,T$4))</f>
        <v>0</v>
      </c>
      <c r="U26" s="22">
        <f>IF(EDATE($B26,U$4)&gt;end_date,"",SUMIFS(Data!$E:$E,Data!$A:$A,$B26,Data!$B:$B,U$4))</f>
        <v>3829740</v>
      </c>
      <c r="V26" s="22">
        <f>IF(EDATE($B26,V$4)&gt;end_date,"",SUMIFS(Data!$E:$E,Data!$A:$A,$B26,Data!$B:$B,V$4))</f>
        <v>3921810</v>
      </c>
      <c r="W26" s="22">
        <f>IF(EDATE($B26,W$4)&gt;end_date,"",SUMIFS(Data!$E:$E,Data!$A:$A,$B26,Data!$B:$B,W$4))</f>
        <v>4124160</v>
      </c>
      <c r="X26" s="22">
        <f>IF(EDATE($B26,X$4)&gt;end_date,"",SUMIFS(Data!$E:$E,Data!$A:$A,$B26,Data!$B:$B,X$4))</f>
        <v>4205760</v>
      </c>
      <c r="Y26" s="22">
        <f>IF(EDATE($B26,Y$4)&gt;end_date,"",SUMIFS(Data!$E:$E,Data!$A:$A,$B26,Data!$B:$B,Y$4))</f>
        <v>4266240</v>
      </c>
      <c r="Z26" s="22">
        <f>IF(EDATE($B26,Z$4)&gt;end_date,"",SUMIFS(Data!$E:$E,Data!$A:$A,$B26,Data!$B:$B,Z$4))</f>
        <v>4344960</v>
      </c>
      <c r="AA26" s="22">
        <f>IF(EDATE($B26,AA$4)&gt;end_date,"",SUMIFS(Data!$E:$E,Data!$A:$A,$B26,Data!$B:$B,AA$4))</f>
        <v>4454400</v>
      </c>
      <c r="AB26" s="22">
        <f>IF(EDATE($B26,AB$4)&gt;end_date,"",SUMIFS(Data!$E:$E,Data!$A:$A,$B26,Data!$B:$B,AB$4))</f>
        <v>4514880</v>
      </c>
      <c r="AC26" s="22">
        <f>IF(EDATE($B26,AC$4)&gt;end_date,"",SUMIFS(Data!$E:$E,Data!$A:$A,$B26,Data!$B:$B,AC$4))</f>
        <v>4559040</v>
      </c>
      <c r="AD26" s="22">
        <f>IF(EDATE($B26,AD$4)&gt;end_date,"",SUMIFS(Data!$E:$E,Data!$A:$A,$B26,Data!$B:$B,AD$4))</f>
        <v>4608000</v>
      </c>
      <c r="AE26" s="22">
        <f>IF(EDATE($B26,AE$4)&gt;end_date,"",SUMIFS(Data!$E:$E,Data!$A:$A,$B26,Data!$B:$B,AE$4))</f>
        <v>4649280</v>
      </c>
      <c r="AF26" s="22">
        <f>IF(EDATE($B26,AF$4)&gt;end_date,"",SUMIFS(Data!$E:$E,Data!$A:$A,$B26,Data!$B:$B,AF$4))</f>
        <v>4680000</v>
      </c>
      <c r="AG26" s="22">
        <f>IF(EDATE($B26,AG$4)&gt;end_date,"",SUMIFS(Data!$E:$E,Data!$A:$A,$B26,Data!$B:$B,AG$4))</f>
        <v>4711680</v>
      </c>
      <c r="AH26" s="22">
        <f>IF(EDATE($B26,AH$4)&gt;end_date,"",SUMIFS(Data!$E:$E,Data!$A:$A,$B26,Data!$B:$B,AH$4))</f>
        <v>4732800</v>
      </c>
      <c r="AI26" s="22">
        <f>IF(EDATE($B26,AI$4)&gt;end_date,"",SUMIFS(Data!$E:$E,Data!$A:$A,$B26,Data!$B:$B,AI$4))</f>
        <v>4750080</v>
      </c>
      <c r="AJ26" s="22" t="str">
        <f>IF(EDATE($B26,AJ$4)&gt;end_date,"",SUMIFS(Data!$E:$E,Data!$A:$A,$B26,Data!$B:$B,AJ$4))</f>
        <v/>
      </c>
      <c r="AK26" s="22" t="str">
        <f>IF(EDATE($B26,AK$4)&gt;end_date,"",SUMIFS(Data!$E:$E,Data!$A:$A,$B26,Data!$B:$B,AK$4))</f>
        <v/>
      </c>
      <c r="AL26" s="22" t="str">
        <f>IF(EDATE($B26,AL$4)&gt;end_date,"",SUMIFS(Data!$E:$E,Data!$A:$A,$B26,Data!$B:$B,AL$4))</f>
        <v/>
      </c>
      <c r="AM26" s="22" t="str">
        <f>IF(EDATE($B26,AM$4)&gt;end_date,"",SUMIFS(Data!$E:$E,Data!$A:$A,$B26,Data!$B:$B,AM$4))</f>
        <v/>
      </c>
      <c r="AN26" s="22" t="str">
        <f>IF(EDATE($B26,AN$4)&gt;end_date,"",SUMIFS(Data!$E:$E,Data!$A:$A,$B26,Data!$B:$B,AN$4))</f>
        <v/>
      </c>
      <c r="AO26" s="22" t="str">
        <f>IF(EDATE($B26,AO$4)&gt;end_date,"",SUMIFS(Data!$E:$E,Data!$A:$A,$B26,Data!$B:$B,AO$4))</f>
        <v/>
      </c>
      <c r="AP26" s="22" t="str">
        <f>IF(EDATE($B26,AP$4)&gt;end_date,"",SUMIFS(Data!$E:$E,Data!$A:$A,$B26,Data!$B:$B,AP$4))</f>
        <v/>
      </c>
      <c r="AQ26" s="22" t="str">
        <f>IF(EDATE($B26,AQ$4)&gt;end_date,"",SUMIFS(Data!$E:$E,Data!$A:$A,$B26,Data!$B:$B,AQ$4))</f>
        <v/>
      </c>
      <c r="AR26" s="22" t="str">
        <f>IF(EDATE($B26,AR$4)&gt;end_date,"",SUMIFS(Data!$E:$E,Data!$A:$A,$B26,Data!$B:$B,AR$4))</f>
        <v/>
      </c>
      <c r="AS26" s="22" t="str">
        <f>IF(EDATE($B26,AS$4)&gt;end_date,"",SUMIFS(Data!$E:$E,Data!$A:$A,$B26,Data!$B:$B,AS$4))</f>
        <v/>
      </c>
      <c r="AT26" s="22" t="str">
        <f>IF(EDATE($B26,AT$4)&gt;end_date,"",SUMIFS(Data!$E:$E,Data!$A:$A,$B26,Data!$B:$B,AT$4))</f>
        <v/>
      </c>
      <c r="AU26" s="22" t="str">
        <f>IF(EDATE($B26,AU$4)&gt;end_date,"",SUMIFS(Data!$E:$E,Data!$A:$A,$B26,Data!$B:$B,AU$4))</f>
        <v/>
      </c>
      <c r="AV26" s="22" t="str">
        <f>IF(EDATE($B26,AV$4)&gt;end_date,"",SUMIFS(Data!$E:$E,Data!$A:$A,$B26,Data!$B:$B,AV$4))</f>
        <v/>
      </c>
      <c r="AW26" s="22" t="str">
        <f>IF(EDATE($B26,AW$4)&gt;end_date,"",SUMIFS(Data!$E:$E,Data!$A:$A,$B26,Data!$B:$B,AW$4))</f>
        <v/>
      </c>
      <c r="AX26" s="22" t="str">
        <f>IF(EDATE($B26,AX$4)&gt;end_date,"",SUMIFS(Data!$E:$E,Data!$A:$A,$B26,Data!$B:$B,AX$4))</f>
        <v/>
      </c>
      <c r="AY26" s="22" t="str">
        <f>IF(EDATE($B26,AY$4)&gt;end_date,"",SUMIFS(Data!$E:$E,Data!$A:$A,$B26,Data!$B:$B,AY$4))</f>
        <v/>
      </c>
      <c r="AZ26" s="22" t="str">
        <f>IF(EDATE($B26,AZ$4)&gt;end_date,"",SUMIFS(Data!$E:$E,Data!$A:$A,$B26,Data!$B:$B,AZ$4))</f>
        <v/>
      </c>
      <c r="BA26" s="22" t="str">
        <f>IF(EDATE($B26,BA$4)&gt;end_date,"",SUMIFS(Data!$E:$E,Data!$A:$A,$B26,Data!$B:$B,BA$4))</f>
        <v/>
      </c>
      <c r="BB26" s="22" t="str">
        <f>IF(EDATE($B26,BB$4)&gt;end_date,"",SUMIFS(Data!$E:$E,Data!$A:$A,$B26,Data!$B:$B,BB$4))</f>
        <v/>
      </c>
      <c r="BC26" s="22" t="str">
        <f>IF(EDATE($B26,BC$4)&gt;end_date,"",SUMIFS(Data!$E:$E,Data!$A:$A,$B26,Data!$B:$B,BC$4))</f>
        <v/>
      </c>
      <c r="BD26" s="23" t="str">
        <f>IF(EDATE($B26,BD$4)&gt;end_date,"",SUMIFS(Data!$E:$E,Data!$A:$A,$B26,Data!$B:$B,BD$4))</f>
        <v/>
      </c>
      <c r="BE26" s="16"/>
      <c r="BF26" s="16"/>
      <c r="BG26" s="16"/>
      <c r="BH26" s="16"/>
      <c r="BI26" s="16"/>
      <c r="BJ26" s="16"/>
      <c r="BK26" s="16"/>
      <c r="BL26" s="16"/>
      <c r="BM26" s="16"/>
      <c r="BN26" s="16"/>
      <c r="BO26" s="16"/>
      <c r="BP26" s="16"/>
    </row>
    <row r="27" spans="2:68" x14ac:dyDescent="0.25">
      <c r="B27" s="31">
        <f t="shared" si="1"/>
        <v>42856</v>
      </c>
      <c r="C27" s="22">
        <f>IF(EDATE($B27,C$4)&gt;end_date,"",SUMIFS(Data!$E:$E,Data!$A:$A,$B27,Data!$B:$B,C$4))</f>
        <v>0</v>
      </c>
      <c r="D27" s="22">
        <f>IF(EDATE($B27,D$4)&gt;end_date,"",SUMIFS(Data!$E:$E,Data!$A:$A,$B27,Data!$B:$B,D$4))</f>
        <v>0</v>
      </c>
      <c r="E27" s="22">
        <f>IF(EDATE($B27,E$4)&gt;end_date,"",SUMIFS(Data!$E:$E,Data!$A:$A,$B27,Data!$B:$B,E$4))</f>
        <v>0</v>
      </c>
      <c r="F27" s="22">
        <f>IF(EDATE($B27,F$4)&gt;end_date,"",SUMIFS(Data!$E:$E,Data!$A:$A,$B27,Data!$B:$B,F$4))</f>
        <v>0</v>
      </c>
      <c r="G27" s="22">
        <f>IF(EDATE($B27,G$4)&gt;end_date,"",SUMIFS(Data!$E:$E,Data!$A:$A,$B27,Data!$B:$B,G$4))</f>
        <v>0</v>
      </c>
      <c r="H27" s="22">
        <f>IF(EDATE($B27,H$4)&gt;end_date,"",SUMIFS(Data!$E:$E,Data!$A:$A,$B27,Data!$B:$B,H$4))</f>
        <v>0</v>
      </c>
      <c r="I27" s="22">
        <f>IF(EDATE($B27,I$4)&gt;end_date,"",SUMIFS(Data!$E:$E,Data!$A:$A,$B27,Data!$B:$B,I$4))</f>
        <v>0</v>
      </c>
      <c r="J27" s="22">
        <f>IF(EDATE($B27,J$4)&gt;end_date,"",SUMIFS(Data!$E:$E,Data!$A:$A,$B27,Data!$B:$B,J$4))</f>
        <v>0</v>
      </c>
      <c r="K27" s="22">
        <f>IF(EDATE($B27,K$4)&gt;end_date,"",SUMIFS(Data!$E:$E,Data!$A:$A,$B27,Data!$B:$B,K$4))</f>
        <v>0</v>
      </c>
      <c r="L27" s="22">
        <f>IF(EDATE($B27,L$4)&gt;end_date,"",SUMIFS(Data!$E:$E,Data!$A:$A,$B27,Data!$B:$B,L$4))</f>
        <v>0</v>
      </c>
      <c r="M27" s="22">
        <f>IF(EDATE($B27,M$4)&gt;end_date,"",SUMIFS(Data!$E:$E,Data!$A:$A,$B27,Data!$B:$B,M$4))</f>
        <v>0</v>
      </c>
      <c r="N27" s="22">
        <f>IF(EDATE($B27,N$4)&gt;end_date,"",SUMIFS(Data!$E:$E,Data!$A:$A,$B27,Data!$B:$B,N$4))</f>
        <v>0</v>
      </c>
      <c r="O27" s="22">
        <f>IF(EDATE($B27,O$4)&gt;end_date,"",SUMIFS(Data!$E:$E,Data!$A:$A,$B27,Data!$B:$B,O$4))</f>
        <v>0</v>
      </c>
      <c r="P27" s="22">
        <f>IF(EDATE($B27,P$4)&gt;end_date,"",SUMIFS(Data!$E:$E,Data!$A:$A,$B27,Data!$B:$B,P$4))</f>
        <v>0</v>
      </c>
      <c r="Q27" s="22">
        <f>IF(EDATE($B27,Q$4)&gt;end_date,"",SUMIFS(Data!$E:$E,Data!$A:$A,$B27,Data!$B:$B,Q$4))</f>
        <v>0</v>
      </c>
      <c r="R27" s="22">
        <f>IF(EDATE($B27,R$4)&gt;end_date,"",SUMIFS(Data!$E:$E,Data!$A:$A,$B27,Data!$B:$B,R$4))</f>
        <v>0</v>
      </c>
      <c r="S27" s="22">
        <f>IF(EDATE($B27,S$4)&gt;end_date,"",SUMIFS(Data!$E:$E,Data!$A:$A,$B27,Data!$B:$B,S$4))</f>
        <v>0</v>
      </c>
      <c r="T27" s="22">
        <f>IF(EDATE($B27,T$4)&gt;end_date,"",SUMIFS(Data!$E:$E,Data!$A:$A,$B27,Data!$B:$B,T$4))</f>
        <v>0</v>
      </c>
      <c r="U27" s="22">
        <f>IF(EDATE($B27,U$4)&gt;end_date,"",SUMIFS(Data!$E:$E,Data!$A:$A,$B27,Data!$B:$B,U$4))</f>
        <v>3644050</v>
      </c>
      <c r="V27" s="22">
        <f>IF(EDATE($B27,V$4)&gt;end_date,"",SUMIFS(Data!$E:$E,Data!$A:$A,$B27,Data!$B:$B,V$4))</f>
        <v>3840800</v>
      </c>
      <c r="W27" s="22">
        <f>IF(EDATE($B27,W$4)&gt;end_date,"",SUMIFS(Data!$E:$E,Data!$A:$A,$B27,Data!$B:$B,W$4))</f>
        <v>3913600</v>
      </c>
      <c r="X27" s="22">
        <f>IF(EDATE($B27,X$4)&gt;end_date,"",SUMIFS(Data!$E:$E,Data!$A:$A,$B27,Data!$B:$B,X$4))</f>
        <v>3969600</v>
      </c>
      <c r="Y27" s="22">
        <f>IF(EDATE($B27,Y$4)&gt;end_date,"",SUMIFS(Data!$E:$E,Data!$A:$A,$B27,Data!$B:$B,Y$4))</f>
        <v>4046400</v>
      </c>
      <c r="Z27" s="22">
        <f>IF(EDATE($B27,Z$4)&gt;end_date,"",SUMIFS(Data!$E:$E,Data!$A:$A,$B27,Data!$B:$B,Z$4))</f>
        <v>4122400</v>
      </c>
      <c r="AA27" s="22">
        <f>IF(EDATE($B27,AA$4)&gt;end_date,"",SUMIFS(Data!$E:$E,Data!$A:$A,$B27,Data!$B:$B,AA$4))</f>
        <v>4225600</v>
      </c>
      <c r="AB27" s="22">
        <f>IF(EDATE($B27,AB$4)&gt;end_date,"",SUMIFS(Data!$E:$E,Data!$A:$A,$B27,Data!$B:$B,AB$4))</f>
        <v>4288800</v>
      </c>
      <c r="AC27" s="22">
        <f>IF(EDATE($B27,AC$4)&gt;end_date,"",SUMIFS(Data!$E:$E,Data!$A:$A,$B27,Data!$B:$B,AC$4))</f>
        <v>4336000</v>
      </c>
      <c r="AD27" s="22">
        <f>IF(EDATE($B27,AD$4)&gt;end_date,"",SUMIFS(Data!$E:$E,Data!$A:$A,$B27,Data!$B:$B,AD$4))</f>
        <v>4379200</v>
      </c>
      <c r="AE27" s="22">
        <f>IF(EDATE($B27,AE$4)&gt;end_date,"",SUMIFS(Data!$E:$E,Data!$A:$A,$B27,Data!$B:$B,AE$4))</f>
        <v>4412000</v>
      </c>
      <c r="AF27" s="22">
        <f>IF(EDATE($B27,AF$4)&gt;end_date,"",SUMIFS(Data!$E:$E,Data!$A:$A,$B27,Data!$B:$B,AF$4))</f>
        <v>4444800</v>
      </c>
      <c r="AG27" s="22">
        <f>IF(EDATE($B27,AG$4)&gt;end_date,"",SUMIFS(Data!$E:$E,Data!$A:$A,$B27,Data!$B:$B,AG$4))</f>
        <v>4467200</v>
      </c>
      <c r="AH27" s="22">
        <f>IF(EDATE($B27,AH$4)&gt;end_date,"",SUMIFS(Data!$E:$E,Data!$A:$A,$B27,Data!$B:$B,AH$4))</f>
        <v>4486400</v>
      </c>
      <c r="AI27" s="22" t="str">
        <f>IF(EDATE($B27,AI$4)&gt;end_date,"",SUMIFS(Data!$E:$E,Data!$A:$A,$B27,Data!$B:$B,AI$4))</f>
        <v/>
      </c>
      <c r="AJ27" s="22" t="str">
        <f>IF(EDATE($B27,AJ$4)&gt;end_date,"",SUMIFS(Data!$E:$E,Data!$A:$A,$B27,Data!$B:$B,AJ$4))</f>
        <v/>
      </c>
      <c r="AK27" s="22" t="str">
        <f>IF(EDATE($B27,AK$4)&gt;end_date,"",SUMIFS(Data!$E:$E,Data!$A:$A,$B27,Data!$B:$B,AK$4))</f>
        <v/>
      </c>
      <c r="AL27" s="22" t="str">
        <f>IF(EDATE($B27,AL$4)&gt;end_date,"",SUMIFS(Data!$E:$E,Data!$A:$A,$B27,Data!$B:$B,AL$4))</f>
        <v/>
      </c>
      <c r="AM27" s="22" t="str">
        <f>IF(EDATE($B27,AM$4)&gt;end_date,"",SUMIFS(Data!$E:$E,Data!$A:$A,$B27,Data!$B:$B,AM$4))</f>
        <v/>
      </c>
      <c r="AN27" s="22" t="str">
        <f>IF(EDATE($B27,AN$4)&gt;end_date,"",SUMIFS(Data!$E:$E,Data!$A:$A,$B27,Data!$B:$B,AN$4))</f>
        <v/>
      </c>
      <c r="AO27" s="22" t="str">
        <f>IF(EDATE($B27,AO$4)&gt;end_date,"",SUMIFS(Data!$E:$E,Data!$A:$A,$B27,Data!$B:$B,AO$4))</f>
        <v/>
      </c>
      <c r="AP27" s="22" t="str">
        <f>IF(EDATE($B27,AP$4)&gt;end_date,"",SUMIFS(Data!$E:$E,Data!$A:$A,$B27,Data!$B:$B,AP$4))</f>
        <v/>
      </c>
      <c r="AQ27" s="22" t="str">
        <f>IF(EDATE($B27,AQ$4)&gt;end_date,"",SUMIFS(Data!$E:$E,Data!$A:$A,$B27,Data!$B:$B,AQ$4))</f>
        <v/>
      </c>
      <c r="AR27" s="22" t="str">
        <f>IF(EDATE($B27,AR$4)&gt;end_date,"",SUMIFS(Data!$E:$E,Data!$A:$A,$B27,Data!$B:$B,AR$4))</f>
        <v/>
      </c>
      <c r="AS27" s="22" t="str">
        <f>IF(EDATE($B27,AS$4)&gt;end_date,"",SUMIFS(Data!$E:$E,Data!$A:$A,$B27,Data!$B:$B,AS$4))</f>
        <v/>
      </c>
      <c r="AT27" s="22" t="str">
        <f>IF(EDATE($B27,AT$4)&gt;end_date,"",SUMIFS(Data!$E:$E,Data!$A:$A,$B27,Data!$B:$B,AT$4))</f>
        <v/>
      </c>
      <c r="AU27" s="22" t="str">
        <f>IF(EDATE($B27,AU$4)&gt;end_date,"",SUMIFS(Data!$E:$E,Data!$A:$A,$B27,Data!$B:$B,AU$4))</f>
        <v/>
      </c>
      <c r="AV27" s="22" t="str">
        <f>IF(EDATE($B27,AV$4)&gt;end_date,"",SUMIFS(Data!$E:$E,Data!$A:$A,$B27,Data!$B:$B,AV$4))</f>
        <v/>
      </c>
      <c r="AW27" s="22" t="str">
        <f>IF(EDATE($B27,AW$4)&gt;end_date,"",SUMIFS(Data!$E:$E,Data!$A:$A,$B27,Data!$B:$B,AW$4))</f>
        <v/>
      </c>
      <c r="AX27" s="22" t="str">
        <f>IF(EDATE($B27,AX$4)&gt;end_date,"",SUMIFS(Data!$E:$E,Data!$A:$A,$B27,Data!$B:$B,AX$4))</f>
        <v/>
      </c>
      <c r="AY27" s="22" t="str">
        <f>IF(EDATE($B27,AY$4)&gt;end_date,"",SUMIFS(Data!$E:$E,Data!$A:$A,$B27,Data!$B:$B,AY$4))</f>
        <v/>
      </c>
      <c r="AZ27" s="22" t="str">
        <f>IF(EDATE($B27,AZ$4)&gt;end_date,"",SUMIFS(Data!$E:$E,Data!$A:$A,$B27,Data!$B:$B,AZ$4))</f>
        <v/>
      </c>
      <c r="BA27" s="22" t="str">
        <f>IF(EDATE($B27,BA$4)&gt;end_date,"",SUMIFS(Data!$E:$E,Data!$A:$A,$B27,Data!$B:$B,BA$4))</f>
        <v/>
      </c>
      <c r="BB27" s="22" t="str">
        <f>IF(EDATE($B27,BB$4)&gt;end_date,"",SUMIFS(Data!$E:$E,Data!$A:$A,$B27,Data!$B:$B,BB$4))</f>
        <v/>
      </c>
      <c r="BC27" s="22" t="str">
        <f>IF(EDATE($B27,BC$4)&gt;end_date,"",SUMIFS(Data!$E:$E,Data!$A:$A,$B27,Data!$B:$B,BC$4))</f>
        <v/>
      </c>
      <c r="BD27" s="23" t="str">
        <f>IF(EDATE($B27,BD$4)&gt;end_date,"",SUMIFS(Data!$E:$E,Data!$A:$A,$B27,Data!$B:$B,BD$4))</f>
        <v/>
      </c>
      <c r="BE27" s="16"/>
      <c r="BF27" s="16"/>
      <c r="BG27" s="16"/>
      <c r="BH27" s="16"/>
      <c r="BI27" s="16"/>
      <c r="BJ27" s="16"/>
      <c r="BK27" s="16"/>
      <c r="BL27" s="16"/>
      <c r="BM27" s="16"/>
      <c r="BN27" s="16"/>
      <c r="BO27" s="16"/>
      <c r="BP27" s="16"/>
    </row>
    <row r="28" spans="2:68" x14ac:dyDescent="0.25">
      <c r="B28" s="31">
        <f t="shared" si="1"/>
        <v>42887</v>
      </c>
      <c r="C28" s="22">
        <f>IF(EDATE($B28,C$4)&gt;end_date,"",SUMIFS(Data!$E:$E,Data!$A:$A,$B28,Data!$B:$B,C$4))</f>
        <v>0</v>
      </c>
      <c r="D28" s="22">
        <f>IF(EDATE($B28,D$4)&gt;end_date,"",SUMIFS(Data!$E:$E,Data!$A:$A,$B28,Data!$B:$B,D$4))</f>
        <v>0</v>
      </c>
      <c r="E28" s="22">
        <f>IF(EDATE($B28,E$4)&gt;end_date,"",SUMIFS(Data!$E:$E,Data!$A:$A,$B28,Data!$B:$B,E$4))</f>
        <v>0</v>
      </c>
      <c r="F28" s="22">
        <f>IF(EDATE($B28,F$4)&gt;end_date,"",SUMIFS(Data!$E:$E,Data!$A:$A,$B28,Data!$B:$B,F$4))</f>
        <v>0</v>
      </c>
      <c r="G28" s="22">
        <f>IF(EDATE($B28,G$4)&gt;end_date,"",SUMIFS(Data!$E:$E,Data!$A:$A,$B28,Data!$B:$B,G$4))</f>
        <v>0</v>
      </c>
      <c r="H28" s="22">
        <f>IF(EDATE($B28,H$4)&gt;end_date,"",SUMIFS(Data!$E:$E,Data!$A:$A,$B28,Data!$B:$B,H$4))</f>
        <v>0</v>
      </c>
      <c r="I28" s="22">
        <f>IF(EDATE($B28,I$4)&gt;end_date,"",SUMIFS(Data!$E:$E,Data!$A:$A,$B28,Data!$B:$B,I$4))</f>
        <v>0</v>
      </c>
      <c r="J28" s="22">
        <f>IF(EDATE($B28,J$4)&gt;end_date,"",SUMIFS(Data!$E:$E,Data!$A:$A,$B28,Data!$B:$B,J$4))</f>
        <v>0</v>
      </c>
      <c r="K28" s="22">
        <f>IF(EDATE($B28,K$4)&gt;end_date,"",SUMIFS(Data!$E:$E,Data!$A:$A,$B28,Data!$B:$B,K$4))</f>
        <v>0</v>
      </c>
      <c r="L28" s="22">
        <f>IF(EDATE($B28,L$4)&gt;end_date,"",SUMIFS(Data!$E:$E,Data!$A:$A,$B28,Data!$B:$B,L$4))</f>
        <v>0</v>
      </c>
      <c r="M28" s="22">
        <f>IF(EDATE($B28,M$4)&gt;end_date,"",SUMIFS(Data!$E:$E,Data!$A:$A,$B28,Data!$B:$B,M$4))</f>
        <v>0</v>
      </c>
      <c r="N28" s="22">
        <f>IF(EDATE($B28,N$4)&gt;end_date,"",SUMIFS(Data!$E:$E,Data!$A:$A,$B28,Data!$B:$B,N$4))</f>
        <v>0</v>
      </c>
      <c r="O28" s="22">
        <f>IF(EDATE($B28,O$4)&gt;end_date,"",SUMIFS(Data!$E:$E,Data!$A:$A,$B28,Data!$B:$B,O$4))</f>
        <v>0</v>
      </c>
      <c r="P28" s="22">
        <f>IF(EDATE($B28,P$4)&gt;end_date,"",SUMIFS(Data!$E:$E,Data!$A:$A,$B28,Data!$B:$B,P$4))</f>
        <v>0</v>
      </c>
      <c r="Q28" s="22">
        <f>IF(EDATE($B28,Q$4)&gt;end_date,"",SUMIFS(Data!$E:$E,Data!$A:$A,$B28,Data!$B:$B,Q$4))</f>
        <v>0</v>
      </c>
      <c r="R28" s="22">
        <f>IF(EDATE($B28,R$4)&gt;end_date,"",SUMIFS(Data!$E:$E,Data!$A:$A,$B28,Data!$B:$B,R$4))</f>
        <v>0</v>
      </c>
      <c r="S28" s="22">
        <f>IF(EDATE($B28,S$4)&gt;end_date,"",SUMIFS(Data!$E:$E,Data!$A:$A,$B28,Data!$B:$B,S$4))</f>
        <v>0</v>
      </c>
      <c r="T28" s="22">
        <f>IF(EDATE($B28,T$4)&gt;end_date,"",SUMIFS(Data!$E:$E,Data!$A:$A,$B28,Data!$B:$B,T$4))</f>
        <v>0</v>
      </c>
      <c r="U28" s="22">
        <f>IF(EDATE($B28,U$4)&gt;end_date,"",SUMIFS(Data!$E:$E,Data!$A:$A,$B28,Data!$B:$B,U$4))</f>
        <v>4647360</v>
      </c>
      <c r="V28" s="22">
        <f>IF(EDATE($B28,V$4)&gt;end_date,"",SUMIFS(Data!$E:$E,Data!$A:$A,$B28,Data!$B:$B,V$4))</f>
        <v>4741440</v>
      </c>
      <c r="W28" s="22">
        <f>IF(EDATE($B28,W$4)&gt;end_date,"",SUMIFS(Data!$E:$E,Data!$A:$A,$B28,Data!$B:$B,W$4))</f>
        <v>4810560</v>
      </c>
      <c r="X28" s="22">
        <f>IF(EDATE($B28,X$4)&gt;end_date,"",SUMIFS(Data!$E:$E,Data!$A:$A,$B28,Data!$B:$B,X$4))</f>
        <v>4909440</v>
      </c>
      <c r="Y28" s="22">
        <f>IF(EDATE($B28,Y$4)&gt;end_date,"",SUMIFS(Data!$E:$E,Data!$A:$A,$B28,Data!$B:$B,Y$4))</f>
        <v>5001600</v>
      </c>
      <c r="Z28" s="22">
        <f>IF(EDATE($B28,Z$4)&gt;end_date,"",SUMIFS(Data!$E:$E,Data!$A:$A,$B28,Data!$B:$B,Z$4))</f>
        <v>5104320</v>
      </c>
      <c r="AA28" s="22">
        <f>IF(EDATE($B28,AA$4)&gt;end_date,"",SUMIFS(Data!$E:$E,Data!$A:$A,$B28,Data!$B:$B,AA$4))</f>
        <v>5232000</v>
      </c>
      <c r="AB28" s="22">
        <f>IF(EDATE($B28,AB$4)&gt;end_date,"",SUMIFS(Data!$E:$E,Data!$A:$A,$B28,Data!$B:$B,AB$4))</f>
        <v>5322240</v>
      </c>
      <c r="AC28" s="22">
        <f>IF(EDATE($B28,AC$4)&gt;end_date,"",SUMIFS(Data!$E:$E,Data!$A:$A,$B28,Data!$B:$B,AC$4))</f>
        <v>5378880</v>
      </c>
      <c r="AD28" s="22">
        <f>IF(EDATE($B28,AD$4)&gt;end_date,"",SUMIFS(Data!$E:$E,Data!$A:$A,$B28,Data!$B:$B,AD$4))</f>
        <v>5420160</v>
      </c>
      <c r="AE28" s="22">
        <f>IF(EDATE($B28,AE$4)&gt;end_date,"",SUMIFS(Data!$E:$E,Data!$A:$A,$B28,Data!$B:$B,AE$4))</f>
        <v>5460480</v>
      </c>
      <c r="AF28" s="22">
        <f>IF(EDATE($B28,AF$4)&gt;end_date,"",SUMIFS(Data!$E:$E,Data!$A:$A,$B28,Data!$B:$B,AF$4))</f>
        <v>5491200</v>
      </c>
      <c r="AG28" s="22">
        <f>IF(EDATE($B28,AG$4)&gt;end_date,"",SUMIFS(Data!$E:$E,Data!$A:$A,$B28,Data!$B:$B,AG$4))</f>
        <v>5515200</v>
      </c>
      <c r="AH28" s="22" t="str">
        <f>IF(EDATE($B28,AH$4)&gt;end_date,"",SUMIFS(Data!$E:$E,Data!$A:$A,$B28,Data!$B:$B,AH$4))</f>
        <v/>
      </c>
      <c r="AI28" s="22" t="str">
        <f>IF(EDATE($B28,AI$4)&gt;end_date,"",SUMIFS(Data!$E:$E,Data!$A:$A,$B28,Data!$B:$B,AI$4))</f>
        <v/>
      </c>
      <c r="AJ28" s="22" t="str">
        <f>IF(EDATE($B28,AJ$4)&gt;end_date,"",SUMIFS(Data!$E:$E,Data!$A:$A,$B28,Data!$B:$B,AJ$4))</f>
        <v/>
      </c>
      <c r="AK28" s="22" t="str">
        <f>IF(EDATE($B28,AK$4)&gt;end_date,"",SUMIFS(Data!$E:$E,Data!$A:$A,$B28,Data!$B:$B,AK$4))</f>
        <v/>
      </c>
      <c r="AL28" s="22" t="str">
        <f>IF(EDATE($B28,AL$4)&gt;end_date,"",SUMIFS(Data!$E:$E,Data!$A:$A,$B28,Data!$B:$B,AL$4))</f>
        <v/>
      </c>
      <c r="AM28" s="22" t="str">
        <f>IF(EDATE($B28,AM$4)&gt;end_date,"",SUMIFS(Data!$E:$E,Data!$A:$A,$B28,Data!$B:$B,AM$4))</f>
        <v/>
      </c>
      <c r="AN28" s="22" t="str">
        <f>IF(EDATE($B28,AN$4)&gt;end_date,"",SUMIFS(Data!$E:$E,Data!$A:$A,$B28,Data!$B:$B,AN$4))</f>
        <v/>
      </c>
      <c r="AO28" s="22" t="str">
        <f>IF(EDATE($B28,AO$4)&gt;end_date,"",SUMIFS(Data!$E:$E,Data!$A:$A,$B28,Data!$B:$B,AO$4))</f>
        <v/>
      </c>
      <c r="AP28" s="22" t="str">
        <f>IF(EDATE($B28,AP$4)&gt;end_date,"",SUMIFS(Data!$E:$E,Data!$A:$A,$B28,Data!$B:$B,AP$4))</f>
        <v/>
      </c>
      <c r="AQ28" s="22" t="str">
        <f>IF(EDATE($B28,AQ$4)&gt;end_date,"",SUMIFS(Data!$E:$E,Data!$A:$A,$B28,Data!$B:$B,AQ$4))</f>
        <v/>
      </c>
      <c r="AR28" s="22" t="str">
        <f>IF(EDATE($B28,AR$4)&gt;end_date,"",SUMIFS(Data!$E:$E,Data!$A:$A,$B28,Data!$B:$B,AR$4))</f>
        <v/>
      </c>
      <c r="AS28" s="22" t="str">
        <f>IF(EDATE($B28,AS$4)&gt;end_date,"",SUMIFS(Data!$E:$E,Data!$A:$A,$B28,Data!$B:$B,AS$4))</f>
        <v/>
      </c>
      <c r="AT28" s="22" t="str">
        <f>IF(EDATE($B28,AT$4)&gt;end_date,"",SUMIFS(Data!$E:$E,Data!$A:$A,$B28,Data!$B:$B,AT$4))</f>
        <v/>
      </c>
      <c r="AU28" s="22" t="str">
        <f>IF(EDATE($B28,AU$4)&gt;end_date,"",SUMIFS(Data!$E:$E,Data!$A:$A,$B28,Data!$B:$B,AU$4))</f>
        <v/>
      </c>
      <c r="AV28" s="22" t="str">
        <f>IF(EDATE($B28,AV$4)&gt;end_date,"",SUMIFS(Data!$E:$E,Data!$A:$A,$B28,Data!$B:$B,AV$4))</f>
        <v/>
      </c>
      <c r="AW28" s="22" t="str">
        <f>IF(EDATE($B28,AW$4)&gt;end_date,"",SUMIFS(Data!$E:$E,Data!$A:$A,$B28,Data!$B:$B,AW$4))</f>
        <v/>
      </c>
      <c r="AX28" s="22" t="str">
        <f>IF(EDATE($B28,AX$4)&gt;end_date,"",SUMIFS(Data!$E:$E,Data!$A:$A,$B28,Data!$B:$B,AX$4))</f>
        <v/>
      </c>
      <c r="AY28" s="22" t="str">
        <f>IF(EDATE($B28,AY$4)&gt;end_date,"",SUMIFS(Data!$E:$E,Data!$A:$A,$B28,Data!$B:$B,AY$4))</f>
        <v/>
      </c>
      <c r="AZ28" s="22" t="str">
        <f>IF(EDATE($B28,AZ$4)&gt;end_date,"",SUMIFS(Data!$E:$E,Data!$A:$A,$B28,Data!$B:$B,AZ$4))</f>
        <v/>
      </c>
      <c r="BA28" s="22" t="str">
        <f>IF(EDATE($B28,BA$4)&gt;end_date,"",SUMIFS(Data!$E:$E,Data!$A:$A,$B28,Data!$B:$B,BA$4))</f>
        <v/>
      </c>
      <c r="BB28" s="22" t="str">
        <f>IF(EDATE($B28,BB$4)&gt;end_date,"",SUMIFS(Data!$E:$E,Data!$A:$A,$B28,Data!$B:$B,BB$4))</f>
        <v/>
      </c>
      <c r="BC28" s="22" t="str">
        <f>IF(EDATE($B28,BC$4)&gt;end_date,"",SUMIFS(Data!$E:$E,Data!$A:$A,$B28,Data!$B:$B,BC$4))</f>
        <v/>
      </c>
      <c r="BD28" s="23" t="str">
        <f>IF(EDATE($B28,BD$4)&gt;end_date,"",SUMIFS(Data!$E:$E,Data!$A:$A,$B28,Data!$B:$B,BD$4))</f>
        <v/>
      </c>
      <c r="BE28" s="16"/>
      <c r="BF28" s="16"/>
      <c r="BG28" s="16"/>
      <c r="BH28" s="16"/>
      <c r="BI28" s="16"/>
      <c r="BJ28" s="16"/>
      <c r="BK28" s="16"/>
      <c r="BL28" s="16"/>
      <c r="BM28" s="16"/>
      <c r="BN28" s="16"/>
      <c r="BO28" s="16"/>
      <c r="BP28" s="16"/>
    </row>
    <row r="29" spans="2:68" x14ac:dyDescent="0.25">
      <c r="B29" s="31">
        <f t="shared" si="1"/>
        <v>42917</v>
      </c>
      <c r="C29" s="22">
        <f>IF(EDATE($B29,C$4)&gt;end_date,"",SUMIFS(Data!$E:$E,Data!$A:$A,$B29,Data!$B:$B,C$4))</f>
        <v>0</v>
      </c>
      <c r="D29" s="22">
        <f>IF(EDATE($B29,D$4)&gt;end_date,"",SUMIFS(Data!$E:$E,Data!$A:$A,$B29,Data!$B:$B,D$4))</f>
        <v>0</v>
      </c>
      <c r="E29" s="22">
        <f>IF(EDATE($B29,E$4)&gt;end_date,"",SUMIFS(Data!$E:$E,Data!$A:$A,$B29,Data!$B:$B,E$4))</f>
        <v>0</v>
      </c>
      <c r="F29" s="22">
        <f>IF(EDATE($B29,F$4)&gt;end_date,"",SUMIFS(Data!$E:$E,Data!$A:$A,$B29,Data!$B:$B,F$4))</f>
        <v>0</v>
      </c>
      <c r="G29" s="22">
        <f>IF(EDATE($B29,G$4)&gt;end_date,"",SUMIFS(Data!$E:$E,Data!$A:$A,$B29,Data!$B:$B,G$4))</f>
        <v>0</v>
      </c>
      <c r="H29" s="22">
        <f>IF(EDATE($B29,H$4)&gt;end_date,"",SUMIFS(Data!$E:$E,Data!$A:$A,$B29,Data!$B:$B,H$4))</f>
        <v>0</v>
      </c>
      <c r="I29" s="22">
        <f>IF(EDATE($B29,I$4)&gt;end_date,"",SUMIFS(Data!$E:$E,Data!$A:$A,$B29,Data!$B:$B,I$4))</f>
        <v>0</v>
      </c>
      <c r="J29" s="22">
        <f>IF(EDATE($B29,J$4)&gt;end_date,"",SUMIFS(Data!$E:$E,Data!$A:$A,$B29,Data!$B:$B,J$4))</f>
        <v>0</v>
      </c>
      <c r="K29" s="22">
        <f>IF(EDATE($B29,K$4)&gt;end_date,"",SUMIFS(Data!$E:$E,Data!$A:$A,$B29,Data!$B:$B,K$4))</f>
        <v>0</v>
      </c>
      <c r="L29" s="22">
        <f>IF(EDATE($B29,L$4)&gt;end_date,"",SUMIFS(Data!$E:$E,Data!$A:$A,$B29,Data!$B:$B,L$4))</f>
        <v>0</v>
      </c>
      <c r="M29" s="22">
        <f>IF(EDATE($B29,M$4)&gt;end_date,"",SUMIFS(Data!$E:$E,Data!$A:$A,$B29,Data!$B:$B,M$4))</f>
        <v>0</v>
      </c>
      <c r="N29" s="22">
        <f>IF(EDATE($B29,N$4)&gt;end_date,"",SUMIFS(Data!$E:$E,Data!$A:$A,$B29,Data!$B:$B,N$4))</f>
        <v>0</v>
      </c>
      <c r="O29" s="22">
        <f>IF(EDATE($B29,O$4)&gt;end_date,"",SUMIFS(Data!$E:$E,Data!$A:$A,$B29,Data!$B:$B,O$4))</f>
        <v>0</v>
      </c>
      <c r="P29" s="22">
        <f>IF(EDATE($B29,P$4)&gt;end_date,"",SUMIFS(Data!$E:$E,Data!$A:$A,$B29,Data!$B:$B,P$4))</f>
        <v>0</v>
      </c>
      <c r="Q29" s="22">
        <f>IF(EDATE($B29,Q$4)&gt;end_date,"",SUMIFS(Data!$E:$E,Data!$A:$A,$B29,Data!$B:$B,Q$4))</f>
        <v>0</v>
      </c>
      <c r="R29" s="22">
        <f>IF(EDATE($B29,R$4)&gt;end_date,"",SUMIFS(Data!$E:$E,Data!$A:$A,$B29,Data!$B:$B,R$4))</f>
        <v>0</v>
      </c>
      <c r="S29" s="22">
        <f>IF(EDATE($B29,S$4)&gt;end_date,"",SUMIFS(Data!$E:$E,Data!$A:$A,$B29,Data!$B:$B,S$4))</f>
        <v>0</v>
      </c>
      <c r="T29" s="22">
        <f>IF(EDATE($B29,T$4)&gt;end_date,"",SUMIFS(Data!$E:$E,Data!$A:$A,$B29,Data!$B:$B,T$4))</f>
        <v>0</v>
      </c>
      <c r="U29" s="22">
        <f>IF(EDATE($B29,U$4)&gt;end_date,"",SUMIFS(Data!$E:$E,Data!$A:$A,$B29,Data!$B:$B,U$4))</f>
        <v>4360000</v>
      </c>
      <c r="V29" s="22">
        <f>IF(EDATE($B29,V$4)&gt;end_date,"",SUMIFS(Data!$E:$E,Data!$A:$A,$B29,Data!$B:$B,V$4))</f>
        <v>4429600</v>
      </c>
      <c r="W29" s="22">
        <f>IF(EDATE($B29,W$4)&gt;end_date,"",SUMIFS(Data!$E:$E,Data!$A:$A,$B29,Data!$B:$B,W$4))</f>
        <v>4523200</v>
      </c>
      <c r="X29" s="22">
        <f>IF(EDATE($B29,X$4)&gt;end_date,"",SUMIFS(Data!$E:$E,Data!$A:$A,$B29,Data!$B:$B,X$4))</f>
        <v>4619200</v>
      </c>
      <c r="Y29" s="22">
        <f>IF(EDATE($B29,Y$4)&gt;end_date,"",SUMIFS(Data!$E:$E,Data!$A:$A,$B29,Data!$B:$B,Y$4))</f>
        <v>4720000</v>
      </c>
      <c r="Z29" s="22">
        <f>IF(EDATE($B29,Z$4)&gt;end_date,"",SUMIFS(Data!$E:$E,Data!$A:$A,$B29,Data!$B:$B,Z$4))</f>
        <v>4821600</v>
      </c>
      <c r="AA29" s="22">
        <f>IF(EDATE($B29,AA$4)&gt;end_date,"",SUMIFS(Data!$E:$E,Data!$A:$A,$B29,Data!$B:$B,AA$4))</f>
        <v>4973600</v>
      </c>
      <c r="AB29" s="22">
        <f>IF(EDATE($B29,AB$4)&gt;end_date,"",SUMIFS(Data!$E:$E,Data!$A:$A,$B29,Data!$B:$B,AB$4))</f>
        <v>5060000</v>
      </c>
      <c r="AC29" s="22">
        <f>IF(EDATE($B29,AC$4)&gt;end_date,"",SUMIFS(Data!$E:$E,Data!$A:$A,$B29,Data!$B:$B,AC$4))</f>
        <v>5102400</v>
      </c>
      <c r="AD29" s="22">
        <f>IF(EDATE($B29,AD$4)&gt;end_date,"",SUMIFS(Data!$E:$E,Data!$A:$A,$B29,Data!$B:$B,AD$4))</f>
        <v>5145600</v>
      </c>
      <c r="AE29" s="22">
        <f>IF(EDATE($B29,AE$4)&gt;end_date,"",SUMIFS(Data!$E:$E,Data!$A:$A,$B29,Data!$B:$B,AE$4))</f>
        <v>5176800</v>
      </c>
      <c r="AF29" s="22">
        <f>IF(EDATE($B29,AF$4)&gt;end_date,"",SUMIFS(Data!$E:$E,Data!$A:$A,$B29,Data!$B:$B,AF$4))</f>
        <v>5201600</v>
      </c>
      <c r="AG29" s="22" t="str">
        <f>IF(EDATE($B29,AG$4)&gt;end_date,"",SUMIFS(Data!$E:$E,Data!$A:$A,$B29,Data!$B:$B,AG$4))</f>
        <v/>
      </c>
      <c r="AH29" s="22" t="str">
        <f>IF(EDATE($B29,AH$4)&gt;end_date,"",SUMIFS(Data!$E:$E,Data!$A:$A,$B29,Data!$B:$B,AH$4))</f>
        <v/>
      </c>
      <c r="AI29" s="22" t="str">
        <f>IF(EDATE($B29,AI$4)&gt;end_date,"",SUMIFS(Data!$E:$E,Data!$A:$A,$B29,Data!$B:$B,AI$4))</f>
        <v/>
      </c>
      <c r="AJ29" s="22" t="str">
        <f>IF(EDATE($B29,AJ$4)&gt;end_date,"",SUMIFS(Data!$E:$E,Data!$A:$A,$B29,Data!$B:$B,AJ$4))</f>
        <v/>
      </c>
      <c r="AK29" s="22" t="str">
        <f>IF(EDATE($B29,AK$4)&gt;end_date,"",SUMIFS(Data!$E:$E,Data!$A:$A,$B29,Data!$B:$B,AK$4))</f>
        <v/>
      </c>
      <c r="AL29" s="22" t="str">
        <f>IF(EDATE($B29,AL$4)&gt;end_date,"",SUMIFS(Data!$E:$E,Data!$A:$A,$B29,Data!$B:$B,AL$4))</f>
        <v/>
      </c>
      <c r="AM29" s="22" t="str">
        <f>IF(EDATE($B29,AM$4)&gt;end_date,"",SUMIFS(Data!$E:$E,Data!$A:$A,$B29,Data!$B:$B,AM$4))</f>
        <v/>
      </c>
      <c r="AN29" s="22" t="str">
        <f>IF(EDATE($B29,AN$4)&gt;end_date,"",SUMIFS(Data!$E:$E,Data!$A:$A,$B29,Data!$B:$B,AN$4))</f>
        <v/>
      </c>
      <c r="AO29" s="22" t="str">
        <f>IF(EDATE($B29,AO$4)&gt;end_date,"",SUMIFS(Data!$E:$E,Data!$A:$A,$B29,Data!$B:$B,AO$4))</f>
        <v/>
      </c>
      <c r="AP29" s="22" t="str">
        <f>IF(EDATE($B29,AP$4)&gt;end_date,"",SUMIFS(Data!$E:$E,Data!$A:$A,$B29,Data!$B:$B,AP$4))</f>
        <v/>
      </c>
      <c r="AQ29" s="22" t="str">
        <f>IF(EDATE($B29,AQ$4)&gt;end_date,"",SUMIFS(Data!$E:$E,Data!$A:$A,$B29,Data!$B:$B,AQ$4))</f>
        <v/>
      </c>
      <c r="AR29" s="22" t="str">
        <f>IF(EDATE($B29,AR$4)&gt;end_date,"",SUMIFS(Data!$E:$E,Data!$A:$A,$B29,Data!$B:$B,AR$4))</f>
        <v/>
      </c>
      <c r="AS29" s="22" t="str">
        <f>IF(EDATE($B29,AS$4)&gt;end_date,"",SUMIFS(Data!$E:$E,Data!$A:$A,$B29,Data!$B:$B,AS$4))</f>
        <v/>
      </c>
      <c r="AT29" s="22" t="str">
        <f>IF(EDATE($B29,AT$4)&gt;end_date,"",SUMIFS(Data!$E:$E,Data!$A:$A,$B29,Data!$B:$B,AT$4))</f>
        <v/>
      </c>
      <c r="AU29" s="22" t="str">
        <f>IF(EDATE($B29,AU$4)&gt;end_date,"",SUMIFS(Data!$E:$E,Data!$A:$A,$B29,Data!$B:$B,AU$4))</f>
        <v/>
      </c>
      <c r="AV29" s="22" t="str">
        <f>IF(EDATE($B29,AV$4)&gt;end_date,"",SUMIFS(Data!$E:$E,Data!$A:$A,$B29,Data!$B:$B,AV$4))</f>
        <v/>
      </c>
      <c r="AW29" s="22" t="str">
        <f>IF(EDATE($B29,AW$4)&gt;end_date,"",SUMIFS(Data!$E:$E,Data!$A:$A,$B29,Data!$B:$B,AW$4))</f>
        <v/>
      </c>
      <c r="AX29" s="22" t="str">
        <f>IF(EDATE($B29,AX$4)&gt;end_date,"",SUMIFS(Data!$E:$E,Data!$A:$A,$B29,Data!$B:$B,AX$4))</f>
        <v/>
      </c>
      <c r="AY29" s="22" t="str">
        <f>IF(EDATE($B29,AY$4)&gt;end_date,"",SUMIFS(Data!$E:$E,Data!$A:$A,$B29,Data!$B:$B,AY$4))</f>
        <v/>
      </c>
      <c r="AZ29" s="22" t="str">
        <f>IF(EDATE($B29,AZ$4)&gt;end_date,"",SUMIFS(Data!$E:$E,Data!$A:$A,$B29,Data!$B:$B,AZ$4))</f>
        <v/>
      </c>
      <c r="BA29" s="22" t="str">
        <f>IF(EDATE($B29,BA$4)&gt;end_date,"",SUMIFS(Data!$E:$E,Data!$A:$A,$B29,Data!$B:$B,BA$4))</f>
        <v/>
      </c>
      <c r="BB29" s="22" t="str">
        <f>IF(EDATE($B29,BB$4)&gt;end_date,"",SUMIFS(Data!$E:$E,Data!$A:$A,$B29,Data!$B:$B,BB$4))</f>
        <v/>
      </c>
      <c r="BC29" s="22" t="str">
        <f>IF(EDATE($B29,BC$4)&gt;end_date,"",SUMIFS(Data!$E:$E,Data!$A:$A,$B29,Data!$B:$B,BC$4))</f>
        <v/>
      </c>
      <c r="BD29" s="23" t="str">
        <f>IF(EDATE($B29,BD$4)&gt;end_date,"",SUMIFS(Data!$E:$E,Data!$A:$A,$B29,Data!$B:$B,BD$4))</f>
        <v/>
      </c>
      <c r="BE29" s="16"/>
      <c r="BF29" s="16"/>
      <c r="BG29" s="16"/>
      <c r="BH29" s="16"/>
      <c r="BI29" s="16"/>
      <c r="BJ29" s="16"/>
      <c r="BK29" s="16"/>
      <c r="BL29" s="16"/>
      <c r="BM29" s="16"/>
      <c r="BN29" s="16"/>
      <c r="BO29" s="16"/>
      <c r="BP29" s="16"/>
    </row>
    <row r="30" spans="2:68" x14ac:dyDescent="0.25">
      <c r="B30" s="31">
        <f t="shared" si="1"/>
        <v>42948</v>
      </c>
      <c r="C30" s="22">
        <f>IF(EDATE($B30,C$4)&gt;end_date,"",SUMIFS(Data!$E:$E,Data!$A:$A,$B30,Data!$B:$B,C$4))</f>
        <v>0</v>
      </c>
      <c r="D30" s="22">
        <f>IF(EDATE($B30,D$4)&gt;end_date,"",SUMIFS(Data!$E:$E,Data!$A:$A,$B30,Data!$B:$B,D$4))</f>
        <v>0</v>
      </c>
      <c r="E30" s="22">
        <f>IF(EDATE($B30,E$4)&gt;end_date,"",SUMIFS(Data!$E:$E,Data!$A:$A,$B30,Data!$B:$B,E$4))</f>
        <v>0</v>
      </c>
      <c r="F30" s="22">
        <f>IF(EDATE($B30,F$4)&gt;end_date,"",SUMIFS(Data!$E:$E,Data!$A:$A,$B30,Data!$B:$B,F$4))</f>
        <v>0</v>
      </c>
      <c r="G30" s="22">
        <f>IF(EDATE($B30,G$4)&gt;end_date,"",SUMIFS(Data!$E:$E,Data!$A:$A,$B30,Data!$B:$B,G$4))</f>
        <v>0</v>
      </c>
      <c r="H30" s="22">
        <f>IF(EDATE($B30,H$4)&gt;end_date,"",SUMIFS(Data!$E:$E,Data!$A:$A,$B30,Data!$B:$B,H$4))</f>
        <v>0</v>
      </c>
      <c r="I30" s="22">
        <f>IF(EDATE($B30,I$4)&gt;end_date,"",SUMIFS(Data!$E:$E,Data!$A:$A,$B30,Data!$B:$B,I$4))</f>
        <v>0</v>
      </c>
      <c r="J30" s="22">
        <f>IF(EDATE($B30,J$4)&gt;end_date,"",SUMIFS(Data!$E:$E,Data!$A:$A,$B30,Data!$B:$B,J$4))</f>
        <v>0</v>
      </c>
      <c r="K30" s="22">
        <f>IF(EDATE($B30,K$4)&gt;end_date,"",SUMIFS(Data!$E:$E,Data!$A:$A,$B30,Data!$B:$B,K$4))</f>
        <v>0</v>
      </c>
      <c r="L30" s="22">
        <f>IF(EDATE($B30,L$4)&gt;end_date,"",SUMIFS(Data!$E:$E,Data!$A:$A,$B30,Data!$B:$B,L$4))</f>
        <v>0</v>
      </c>
      <c r="M30" s="22">
        <f>IF(EDATE($B30,M$4)&gt;end_date,"",SUMIFS(Data!$E:$E,Data!$A:$A,$B30,Data!$B:$B,M$4))</f>
        <v>0</v>
      </c>
      <c r="N30" s="22">
        <f>IF(EDATE($B30,N$4)&gt;end_date,"",SUMIFS(Data!$E:$E,Data!$A:$A,$B30,Data!$B:$B,N$4))</f>
        <v>0</v>
      </c>
      <c r="O30" s="22">
        <f>IF(EDATE($B30,O$4)&gt;end_date,"",SUMIFS(Data!$E:$E,Data!$A:$A,$B30,Data!$B:$B,O$4))</f>
        <v>0</v>
      </c>
      <c r="P30" s="22">
        <f>IF(EDATE($B30,P$4)&gt;end_date,"",SUMIFS(Data!$E:$E,Data!$A:$A,$B30,Data!$B:$B,P$4))</f>
        <v>0</v>
      </c>
      <c r="Q30" s="22">
        <f>IF(EDATE($B30,Q$4)&gt;end_date,"",SUMIFS(Data!$E:$E,Data!$A:$A,$B30,Data!$B:$B,Q$4))</f>
        <v>0</v>
      </c>
      <c r="R30" s="22">
        <f>IF(EDATE($B30,R$4)&gt;end_date,"",SUMIFS(Data!$E:$E,Data!$A:$A,$B30,Data!$B:$B,R$4))</f>
        <v>0</v>
      </c>
      <c r="S30" s="22">
        <f>IF(EDATE($B30,S$4)&gt;end_date,"",SUMIFS(Data!$E:$E,Data!$A:$A,$B30,Data!$B:$B,S$4))</f>
        <v>0</v>
      </c>
      <c r="T30" s="22">
        <f>IF(EDATE($B30,T$4)&gt;end_date,"",SUMIFS(Data!$E:$E,Data!$A:$A,$B30,Data!$B:$B,T$4))</f>
        <v>0</v>
      </c>
      <c r="U30" s="22">
        <f>IF(EDATE($B30,U$4)&gt;end_date,"",SUMIFS(Data!$E:$E,Data!$A:$A,$B30,Data!$B:$B,U$4))</f>
        <v>4468800</v>
      </c>
      <c r="V30" s="22">
        <f>IF(EDATE($B30,V$4)&gt;end_date,"",SUMIFS(Data!$E:$E,Data!$A:$A,$B30,Data!$B:$B,V$4))</f>
        <v>4575360</v>
      </c>
      <c r="W30" s="22">
        <f>IF(EDATE($B30,W$4)&gt;end_date,"",SUMIFS(Data!$E:$E,Data!$A:$A,$B30,Data!$B:$B,W$4))</f>
        <v>4682880</v>
      </c>
      <c r="X30" s="22">
        <f>IF(EDATE($B30,X$4)&gt;end_date,"",SUMIFS(Data!$E:$E,Data!$A:$A,$B30,Data!$B:$B,X$4))</f>
        <v>4796160</v>
      </c>
      <c r="Y30" s="22">
        <f>IF(EDATE($B30,Y$4)&gt;end_date,"",SUMIFS(Data!$E:$E,Data!$A:$A,$B30,Data!$B:$B,Y$4))</f>
        <v>4907520</v>
      </c>
      <c r="Z30" s="22">
        <f>IF(EDATE($B30,Z$4)&gt;end_date,"",SUMIFS(Data!$E:$E,Data!$A:$A,$B30,Data!$B:$B,Z$4))</f>
        <v>5040000</v>
      </c>
      <c r="AA30" s="22">
        <f>IF(EDATE($B30,AA$4)&gt;end_date,"",SUMIFS(Data!$E:$E,Data!$A:$A,$B30,Data!$B:$B,AA$4))</f>
        <v>5207040</v>
      </c>
      <c r="AB30" s="22">
        <f>IF(EDATE($B30,AB$4)&gt;end_date,"",SUMIFS(Data!$E:$E,Data!$A:$A,$B30,Data!$B:$B,AB$4))</f>
        <v>5279040</v>
      </c>
      <c r="AC30" s="22">
        <f>IF(EDATE($B30,AC$4)&gt;end_date,"",SUMIFS(Data!$E:$E,Data!$A:$A,$B30,Data!$B:$B,AC$4))</f>
        <v>5332800</v>
      </c>
      <c r="AD30" s="22">
        <f>IF(EDATE($B30,AD$4)&gt;end_date,"",SUMIFS(Data!$E:$E,Data!$A:$A,$B30,Data!$B:$B,AD$4))</f>
        <v>5371200</v>
      </c>
      <c r="AE30" s="22">
        <f>IF(EDATE($B30,AE$4)&gt;end_date,"",SUMIFS(Data!$E:$E,Data!$A:$A,$B30,Data!$B:$B,AE$4))</f>
        <v>5403840</v>
      </c>
      <c r="AF30" s="22" t="str">
        <f>IF(EDATE($B30,AF$4)&gt;end_date,"",SUMIFS(Data!$E:$E,Data!$A:$A,$B30,Data!$B:$B,AF$4))</f>
        <v/>
      </c>
      <c r="AG30" s="22" t="str">
        <f>IF(EDATE($B30,AG$4)&gt;end_date,"",SUMIFS(Data!$E:$E,Data!$A:$A,$B30,Data!$B:$B,AG$4))</f>
        <v/>
      </c>
      <c r="AH30" s="22" t="str">
        <f>IF(EDATE($B30,AH$4)&gt;end_date,"",SUMIFS(Data!$E:$E,Data!$A:$A,$B30,Data!$B:$B,AH$4))</f>
        <v/>
      </c>
      <c r="AI30" s="22" t="str">
        <f>IF(EDATE($B30,AI$4)&gt;end_date,"",SUMIFS(Data!$E:$E,Data!$A:$A,$B30,Data!$B:$B,AI$4))</f>
        <v/>
      </c>
      <c r="AJ30" s="22" t="str">
        <f>IF(EDATE($B30,AJ$4)&gt;end_date,"",SUMIFS(Data!$E:$E,Data!$A:$A,$B30,Data!$B:$B,AJ$4))</f>
        <v/>
      </c>
      <c r="AK30" s="22" t="str">
        <f>IF(EDATE($B30,AK$4)&gt;end_date,"",SUMIFS(Data!$E:$E,Data!$A:$A,$B30,Data!$B:$B,AK$4))</f>
        <v/>
      </c>
      <c r="AL30" s="22" t="str">
        <f>IF(EDATE($B30,AL$4)&gt;end_date,"",SUMIFS(Data!$E:$E,Data!$A:$A,$B30,Data!$B:$B,AL$4))</f>
        <v/>
      </c>
      <c r="AM30" s="22" t="str">
        <f>IF(EDATE($B30,AM$4)&gt;end_date,"",SUMIFS(Data!$E:$E,Data!$A:$A,$B30,Data!$B:$B,AM$4))</f>
        <v/>
      </c>
      <c r="AN30" s="22" t="str">
        <f>IF(EDATE($B30,AN$4)&gt;end_date,"",SUMIFS(Data!$E:$E,Data!$A:$A,$B30,Data!$B:$B,AN$4))</f>
        <v/>
      </c>
      <c r="AO30" s="22" t="str">
        <f>IF(EDATE($B30,AO$4)&gt;end_date,"",SUMIFS(Data!$E:$E,Data!$A:$A,$B30,Data!$B:$B,AO$4))</f>
        <v/>
      </c>
      <c r="AP30" s="22" t="str">
        <f>IF(EDATE($B30,AP$4)&gt;end_date,"",SUMIFS(Data!$E:$E,Data!$A:$A,$B30,Data!$B:$B,AP$4))</f>
        <v/>
      </c>
      <c r="AQ30" s="22" t="str">
        <f>IF(EDATE($B30,AQ$4)&gt;end_date,"",SUMIFS(Data!$E:$E,Data!$A:$A,$B30,Data!$B:$B,AQ$4))</f>
        <v/>
      </c>
      <c r="AR30" s="22" t="str">
        <f>IF(EDATE($B30,AR$4)&gt;end_date,"",SUMIFS(Data!$E:$E,Data!$A:$A,$B30,Data!$B:$B,AR$4))</f>
        <v/>
      </c>
      <c r="AS30" s="22" t="str">
        <f>IF(EDATE($B30,AS$4)&gt;end_date,"",SUMIFS(Data!$E:$E,Data!$A:$A,$B30,Data!$B:$B,AS$4))</f>
        <v/>
      </c>
      <c r="AT30" s="22" t="str">
        <f>IF(EDATE($B30,AT$4)&gt;end_date,"",SUMIFS(Data!$E:$E,Data!$A:$A,$B30,Data!$B:$B,AT$4))</f>
        <v/>
      </c>
      <c r="AU30" s="22" t="str">
        <f>IF(EDATE($B30,AU$4)&gt;end_date,"",SUMIFS(Data!$E:$E,Data!$A:$A,$B30,Data!$B:$B,AU$4))</f>
        <v/>
      </c>
      <c r="AV30" s="22" t="str">
        <f>IF(EDATE($B30,AV$4)&gt;end_date,"",SUMIFS(Data!$E:$E,Data!$A:$A,$B30,Data!$B:$B,AV$4))</f>
        <v/>
      </c>
      <c r="AW30" s="22" t="str">
        <f>IF(EDATE($B30,AW$4)&gt;end_date,"",SUMIFS(Data!$E:$E,Data!$A:$A,$B30,Data!$B:$B,AW$4))</f>
        <v/>
      </c>
      <c r="AX30" s="22" t="str">
        <f>IF(EDATE($B30,AX$4)&gt;end_date,"",SUMIFS(Data!$E:$E,Data!$A:$A,$B30,Data!$B:$B,AX$4))</f>
        <v/>
      </c>
      <c r="AY30" s="22" t="str">
        <f>IF(EDATE($B30,AY$4)&gt;end_date,"",SUMIFS(Data!$E:$E,Data!$A:$A,$B30,Data!$B:$B,AY$4))</f>
        <v/>
      </c>
      <c r="AZ30" s="22" t="str">
        <f>IF(EDATE($B30,AZ$4)&gt;end_date,"",SUMIFS(Data!$E:$E,Data!$A:$A,$B30,Data!$B:$B,AZ$4))</f>
        <v/>
      </c>
      <c r="BA30" s="22" t="str">
        <f>IF(EDATE($B30,BA$4)&gt;end_date,"",SUMIFS(Data!$E:$E,Data!$A:$A,$B30,Data!$B:$B,BA$4))</f>
        <v/>
      </c>
      <c r="BB30" s="22" t="str">
        <f>IF(EDATE($B30,BB$4)&gt;end_date,"",SUMIFS(Data!$E:$E,Data!$A:$A,$B30,Data!$B:$B,BB$4))</f>
        <v/>
      </c>
      <c r="BC30" s="22" t="str">
        <f>IF(EDATE($B30,BC$4)&gt;end_date,"",SUMIFS(Data!$E:$E,Data!$A:$A,$B30,Data!$B:$B,BC$4))</f>
        <v/>
      </c>
      <c r="BD30" s="23" t="str">
        <f>IF(EDATE($B30,BD$4)&gt;end_date,"",SUMIFS(Data!$E:$E,Data!$A:$A,$B30,Data!$B:$B,BD$4))</f>
        <v/>
      </c>
      <c r="BE30" s="16"/>
      <c r="BF30" s="16"/>
      <c r="BG30" s="16"/>
      <c r="BH30" s="16"/>
      <c r="BI30" s="16"/>
      <c r="BJ30" s="16"/>
      <c r="BK30" s="16"/>
      <c r="BL30" s="16"/>
      <c r="BM30" s="16"/>
      <c r="BN30" s="16"/>
      <c r="BO30" s="16"/>
      <c r="BP30" s="16"/>
    </row>
    <row r="31" spans="2:68" x14ac:dyDescent="0.25">
      <c r="B31" s="31">
        <f t="shared" si="1"/>
        <v>42979</v>
      </c>
      <c r="C31" s="22">
        <f>IF(EDATE($B31,C$4)&gt;end_date,"",SUMIFS(Data!$E:$E,Data!$A:$A,$B31,Data!$B:$B,C$4))</f>
        <v>0</v>
      </c>
      <c r="D31" s="22">
        <f>IF(EDATE($B31,D$4)&gt;end_date,"",SUMIFS(Data!$E:$E,Data!$A:$A,$B31,Data!$B:$B,D$4))</f>
        <v>0</v>
      </c>
      <c r="E31" s="22">
        <f>IF(EDATE($B31,E$4)&gt;end_date,"",SUMIFS(Data!$E:$E,Data!$A:$A,$B31,Data!$B:$B,E$4))</f>
        <v>0</v>
      </c>
      <c r="F31" s="22">
        <f>IF(EDATE($B31,F$4)&gt;end_date,"",SUMIFS(Data!$E:$E,Data!$A:$A,$B31,Data!$B:$B,F$4))</f>
        <v>0</v>
      </c>
      <c r="G31" s="22">
        <f>IF(EDATE($B31,G$4)&gt;end_date,"",SUMIFS(Data!$E:$E,Data!$A:$A,$B31,Data!$B:$B,G$4))</f>
        <v>0</v>
      </c>
      <c r="H31" s="22">
        <f>IF(EDATE($B31,H$4)&gt;end_date,"",SUMIFS(Data!$E:$E,Data!$A:$A,$B31,Data!$B:$B,H$4))</f>
        <v>0</v>
      </c>
      <c r="I31" s="22">
        <f>IF(EDATE($B31,I$4)&gt;end_date,"",SUMIFS(Data!$E:$E,Data!$A:$A,$B31,Data!$B:$B,I$4))</f>
        <v>0</v>
      </c>
      <c r="J31" s="22">
        <f>IF(EDATE($B31,J$4)&gt;end_date,"",SUMIFS(Data!$E:$E,Data!$A:$A,$B31,Data!$B:$B,J$4))</f>
        <v>0</v>
      </c>
      <c r="K31" s="22">
        <f>IF(EDATE($B31,K$4)&gt;end_date,"",SUMIFS(Data!$E:$E,Data!$A:$A,$B31,Data!$B:$B,K$4))</f>
        <v>0</v>
      </c>
      <c r="L31" s="22">
        <f>IF(EDATE($B31,L$4)&gt;end_date,"",SUMIFS(Data!$E:$E,Data!$A:$A,$B31,Data!$B:$B,L$4))</f>
        <v>0</v>
      </c>
      <c r="M31" s="22">
        <f>IF(EDATE($B31,M$4)&gt;end_date,"",SUMIFS(Data!$E:$E,Data!$A:$A,$B31,Data!$B:$B,M$4))</f>
        <v>0</v>
      </c>
      <c r="N31" s="22">
        <f>IF(EDATE($B31,N$4)&gt;end_date,"",SUMIFS(Data!$E:$E,Data!$A:$A,$B31,Data!$B:$B,N$4))</f>
        <v>0</v>
      </c>
      <c r="O31" s="22">
        <f>IF(EDATE($B31,O$4)&gt;end_date,"",SUMIFS(Data!$E:$E,Data!$A:$A,$B31,Data!$B:$B,O$4))</f>
        <v>0</v>
      </c>
      <c r="P31" s="22">
        <f>IF(EDATE($B31,P$4)&gt;end_date,"",SUMIFS(Data!$E:$E,Data!$A:$A,$B31,Data!$B:$B,P$4))</f>
        <v>0</v>
      </c>
      <c r="Q31" s="22">
        <f>IF(EDATE($B31,Q$4)&gt;end_date,"",SUMIFS(Data!$E:$E,Data!$A:$A,$B31,Data!$B:$B,Q$4))</f>
        <v>0</v>
      </c>
      <c r="R31" s="22">
        <f>IF(EDATE($B31,R$4)&gt;end_date,"",SUMIFS(Data!$E:$E,Data!$A:$A,$B31,Data!$B:$B,R$4))</f>
        <v>0</v>
      </c>
      <c r="S31" s="22">
        <f>IF(EDATE($B31,S$4)&gt;end_date,"",SUMIFS(Data!$E:$E,Data!$A:$A,$B31,Data!$B:$B,S$4))</f>
        <v>0</v>
      </c>
      <c r="T31" s="22">
        <f>IF(EDATE($B31,T$4)&gt;end_date,"",SUMIFS(Data!$E:$E,Data!$A:$A,$B31,Data!$B:$B,T$4))</f>
        <v>0</v>
      </c>
      <c r="U31" s="22">
        <f>IF(EDATE($B31,U$4)&gt;end_date,"",SUMIFS(Data!$E:$E,Data!$A:$A,$B31,Data!$B:$B,U$4))</f>
        <v>4508400</v>
      </c>
      <c r="V31" s="22">
        <f>IF(EDATE($B31,V$4)&gt;end_date,"",SUMIFS(Data!$E:$E,Data!$A:$A,$B31,Data!$B:$B,V$4))</f>
        <v>4624800</v>
      </c>
      <c r="W31" s="22">
        <f>IF(EDATE($B31,W$4)&gt;end_date,"",SUMIFS(Data!$E:$E,Data!$A:$A,$B31,Data!$B:$B,W$4))</f>
        <v>4753200</v>
      </c>
      <c r="X31" s="22">
        <f>IF(EDATE($B31,X$4)&gt;end_date,"",SUMIFS(Data!$E:$E,Data!$A:$A,$B31,Data!$B:$B,X$4))</f>
        <v>4874400</v>
      </c>
      <c r="Y31" s="22">
        <f>IF(EDATE($B31,Y$4)&gt;end_date,"",SUMIFS(Data!$E:$E,Data!$A:$A,$B31,Data!$B:$B,Y$4))</f>
        <v>5006400</v>
      </c>
      <c r="Z31" s="22">
        <f>IF(EDATE($B31,Z$4)&gt;end_date,"",SUMIFS(Data!$E:$E,Data!$A:$A,$B31,Data!$B:$B,Z$4))</f>
        <v>5131200</v>
      </c>
      <c r="AA31" s="22">
        <f>IF(EDATE($B31,AA$4)&gt;end_date,"",SUMIFS(Data!$E:$E,Data!$A:$A,$B31,Data!$B:$B,AA$4))</f>
        <v>5263200</v>
      </c>
      <c r="AB31" s="22">
        <f>IF(EDATE($B31,AB$4)&gt;end_date,"",SUMIFS(Data!$E:$E,Data!$A:$A,$B31,Data!$B:$B,AB$4))</f>
        <v>5348400</v>
      </c>
      <c r="AC31" s="22">
        <f>IF(EDATE($B31,AC$4)&gt;end_date,"",SUMIFS(Data!$E:$E,Data!$A:$A,$B31,Data!$B:$B,AC$4))</f>
        <v>5396400</v>
      </c>
      <c r="AD31" s="22">
        <f>IF(EDATE($B31,AD$4)&gt;end_date,"",SUMIFS(Data!$E:$E,Data!$A:$A,$B31,Data!$B:$B,AD$4))</f>
        <v>5433600</v>
      </c>
      <c r="AE31" s="22" t="str">
        <f>IF(EDATE($B31,AE$4)&gt;end_date,"",SUMIFS(Data!$E:$E,Data!$A:$A,$B31,Data!$B:$B,AE$4))</f>
        <v/>
      </c>
      <c r="AF31" s="22" t="str">
        <f>IF(EDATE($B31,AF$4)&gt;end_date,"",SUMIFS(Data!$E:$E,Data!$A:$A,$B31,Data!$B:$B,AF$4))</f>
        <v/>
      </c>
      <c r="AG31" s="22" t="str">
        <f>IF(EDATE($B31,AG$4)&gt;end_date,"",SUMIFS(Data!$E:$E,Data!$A:$A,$B31,Data!$B:$B,AG$4))</f>
        <v/>
      </c>
      <c r="AH31" s="22" t="str">
        <f>IF(EDATE($B31,AH$4)&gt;end_date,"",SUMIFS(Data!$E:$E,Data!$A:$A,$B31,Data!$B:$B,AH$4))</f>
        <v/>
      </c>
      <c r="AI31" s="22" t="str">
        <f>IF(EDATE($B31,AI$4)&gt;end_date,"",SUMIFS(Data!$E:$E,Data!$A:$A,$B31,Data!$B:$B,AI$4))</f>
        <v/>
      </c>
      <c r="AJ31" s="22" t="str">
        <f>IF(EDATE($B31,AJ$4)&gt;end_date,"",SUMIFS(Data!$E:$E,Data!$A:$A,$B31,Data!$B:$B,AJ$4))</f>
        <v/>
      </c>
      <c r="AK31" s="22" t="str">
        <f>IF(EDATE($B31,AK$4)&gt;end_date,"",SUMIFS(Data!$E:$E,Data!$A:$A,$B31,Data!$B:$B,AK$4))</f>
        <v/>
      </c>
      <c r="AL31" s="22" t="str">
        <f>IF(EDATE($B31,AL$4)&gt;end_date,"",SUMIFS(Data!$E:$E,Data!$A:$A,$B31,Data!$B:$B,AL$4))</f>
        <v/>
      </c>
      <c r="AM31" s="22" t="str">
        <f>IF(EDATE($B31,AM$4)&gt;end_date,"",SUMIFS(Data!$E:$E,Data!$A:$A,$B31,Data!$B:$B,AM$4))</f>
        <v/>
      </c>
      <c r="AN31" s="22" t="str">
        <f>IF(EDATE($B31,AN$4)&gt;end_date,"",SUMIFS(Data!$E:$E,Data!$A:$A,$B31,Data!$B:$B,AN$4))</f>
        <v/>
      </c>
      <c r="AO31" s="22" t="str">
        <f>IF(EDATE($B31,AO$4)&gt;end_date,"",SUMIFS(Data!$E:$E,Data!$A:$A,$B31,Data!$B:$B,AO$4))</f>
        <v/>
      </c>
      <c r="AP31" s="22" t="str">
        <f>IF(EDATE($B31,AP$4)&gt;end_date,"",SUMIFS(Data!$E:$E,Data!$A:$A,$B31,Data!$B:$B,AP$4))</f>
        <v/>
      </c>
      <c r="AQ31" s="22" t="str">
        <f>IF(EDATE($B31,AQ$4)&gt;end_date,"",SUMIFS(Data!$E:$E,Data!$A:$A,$B31,Data!$B:$B,AQ$4))</f>
        <v/>
      </c>
      <c r="AR31" s="22" t="str">
        <f>IF(EDATE($B31,AR$4)&gt;end_date,"",SUMIFS(Data!$E:$E,Data!$A:$A,$B31,Data!$B:$B,AR$4))</f>
        <v/>
      </c>
      <c r="AS31" s="22" t="str">
        <f>IF(EDATE($B31,AS$4)&gt;end_date,"",SUMIFS(Data!$E:$E,Data!$A:$A,$B31,Data!$B:$B,AS$4))</f>
        <v/>
      </c>
      <c r="AT31" s="22" t="str">
        <f>IF(EDATE($B31,AT$4)&gt;end_date,"",SUMIFS(Data!$E:$E,Data!$A:$A,$B31,Data!$B:$B,AT$4))</f>
        <v/>
      </c>
      <c r="AU31" s="22" t="str">
        <f>IF(EDATE($B31,AU$4)&gt;end_date,"",SUMIFS(Data!$E:$E,Data!$A:$A,$B31,Data!$B:$B,AU$4))</f>
        <v/>
      </c>
      <c r="AV31" s="22" t="str">
        <f>IF(EDATE($B31,AV$4)&gt;end_date,"",SUMIFS(Data!$E:$E,Data!$A:$A,$B31,Data!$B:$B,AV$4))</f>
        <v/>
      </c>
      <c r="AW31" s="22" t="str">
        <f>IF(EDATE($B31,AW$4)&gt;end_date,"",SUMIFS(Data!$E:$E,Data!$A:$A,$B31,Data!$B:$B,AW$4))</f>
        <v/>
      </c>
      <c r="AX31" s="22" t="str">
        <f>IF(EDATE($B31,AX$4)&gt;end_date,"",SUMIFS(Data!$E:$E,Data!$A:$A,$B31,Data!$B:$B,AX$4))</f>
        <v/>
      </c>
      <c r="AY31" s="22" t="str">
        <f>IF(EDATE($B31,AY$4)&gt;end_date,"",SUMIFS(Data!$E:$E,Data!$A:$A,$B31,Data!$B:$B,AY$4))</f>
        <v/>
      </c>
      <c r="AZ31" s="22" t="str">
        <f>IF(EDATE($B31,AZ$4)&gt;end_date,"",SUMIFS(Data!$E:$E,Data!$A:$A,$B31,Data!$B:$B,AZ$4))</f>
        <v/>
      </c>
      <c r="BA31" s="22" t="str">
        <f>IF(EDATE($B31,BA$4)&gt;end_date,"",SUMIFS(Data!$E:$E,Data!$A:$A,$B31,Data!$B:$B,BA$4))</f>
        <v/>
      </c>
      <c r="BB31" s="22" t="str">
        <f>IF(EDATE($B31,BB$4)&gt;end_date,"",SUMIFS(Data!$E:$E,Data!$A:$A,$B31,Data!$B:$B,BB$4))</f>
        <v/>
      </c>
      <c r="BC31" s="22" t="str">
        <f>IF(EDATE($B31,BC$4)&gt;end_date,"",SUMIFS(Data!$E:$E,Data!$A:$A,$B31,Data!$B:$B,BC$4))</f>
        <v/>
      </c>
      <c r="BD31" s="23" t="str">
        <f>IF(EDATE($B31,BD$4)&gt;end_date,"",SUMIFS(Data!$E:$E,Data!$A:$A,$B31,Data!$B:$B,BD$4))</f>
        <v/>
      </c>
      <c r="BE31" s="16"/>
      <c r="BF31" s="16"/>
      <c r="BG31" s="16"/>
      <c r="BH31" s="16"/>
      <c r="BI31" s="16"/>
      <c r="BJ31" s="16"/>
      <c r="BK31" s="16"/>
      <c r="BL31" s="16"/>
      <c r="BM31" s="16"/>
      <c r="BN31" s="16"/>
      <c r="BO31" s="16"/>
      <c r="BP31" s="16"/>
    </row>
    <row r="32" spans="2:68" x14ac:dyDescent="0.25">
      <c r="B32" s="31">
        <f t="shared" si="1"/>
        <v>43009</v>
      </c>
      <c r="C32" s="22">
        <f>IF(EDATE($B32,C$4)&gt;end_date,"",SUMIFS(Data!$E:$E,Data!$A:$A,$B32,Data!$B:$B,C$4))</f>
        <v>0</v>
      </c>
      <c r="D32" s="22">
        <f>IF(EDATE($B32,D$4)&gt;end_date,"",SUMIFS(Data!$E:$E,Data!$A:$A,$B32,Data!$B:$B,D$4))</f>
        <v>0</v>
      </c>
      <c r="E32" s="22">
        <f>IF(EDATE($B32,E$4)&gt;end_date,"",SUMIFS(Data!$E:$E,Data!$A:$A,$B32,Data!$B:$B,E$4))</f>
        <v>0</v>
      </c>
      <c r="F32" s="22">
        <f>IF(EDATE($B32,F$4)&gt;end_date,"",SUMIFS(Data!$E:$E,Data!$A:$A,$B32,Data!$B:$B,F$4))</f>
        <v>0</v>
      </c>
      <c r="G32" s="22">
        <f>IF(EDATE($B32,G$4)&gt;end_date,"",SUMIFS(Data!$E:$E,Data!$A:$A,$B32,Data!$B:$B,G$4))</f>
        <v>0</v>
      </c>
      <c r="H32" s="22">
        <f>IF(EDATE($B32,H$4)&gt;end_date,"",SUMIFS(Data!$E:$E,Data!$A:$A,$B32,Data!$B:$B,H$4))</f>
        <v>0</v>
      </c>
      <c r="I32" s="22">
        <f>IF(EDATE($B32,I$4)&gt;end_date,"",SUMIFS(Data!$E:$E,Data!$A:$A,$B32,Data!$B:$B,I$4))</f>
        <v>0</v>
      </c>
      <c r="J32" s="22">
        <f>IF(EDATE($B32,J$4)&gt;end_date,"",SUMIFS(Data!$E:$E,Data!$A:$A,$B32,Data!$B:$B,J$4))</f>
        <v>0</v>
      </c>
      <c r="K32" s="22">
        <f>IF(EDATE($B32,K$4)&gt;end_date,"",SUMIFS(Data!$E:$E,Data!$A:$A,$B32,Data!$B:$B,K$4))</f>
        <v>0</v>
      </c>
      <c r="L32" s="22">
        <f>IF(EDATE($B32,L$4)&gt;end_date,"",SUMIFS(Data!$E:$E,Data!$A:$A,$B32,Data!$B:$B,L$4))</f>
        <v>0</v>
      </c>
      <c r="M32" s="22">
        <f>IF(EDATE($B32,M$4)&gt;end_date,"",SUMIFS(Data!$E:$E,Data!$A:$A,$B32,Data!$B:$B,M$4))</f>
        <v>0</v>
      </c>
      <c r="N32" s="22">
        <f>IF(EDATE($B32,N$4)&gt;end_date,"",SUMIFS(Data!$E:$E,Data!$A:$A,$B32,Data!$B:$B,N$4))</f>
        <v>0</v>
      </c>
      <c r="O32" s="22">
        <f>IF(EDATE($B32,O$4)&gt;end_date,"",SUMIFS(Data!$E:$E,Data!$A:$A,$B32,Data!$B:$B,O$4))</f>
        <v>0</v>
      </c>
      <c r="P32" s="22">
        <f>IF(EDATE($B32,P$4)&gt;end_date,"",SUMIFS(Data!$E:$E,Data!$A:$A,$B32,Data!$B:$B,P$4))</f>
        <v>0</v>
      </c>
      <c r="Q32" s="22">
        <f>IF(EDATE($B32,Q$4)&gt;end_date,"",SUMIFS(Data!$E:$E,Data!$A:$A,$B32,Data!$B:$B,Q$4))</f>
        <v>0</v>
      </c>
      <c r="R32" s="22">
        <f>IF(EDATE($B32,R$4)&gt;end_date,"",SUMIFS(Data!$E:$E,Data!$A:$A,$B32,Data!$B:$B,R$4))</f>
        <v>0</v>
      </c>
      <c r="S32" s="22">
        <f>IF(EDATE($B32,S$4)&gt;end_date,"",SUMIFS(Data!$E:$E,Data!$A:$A,$B32,Data!$B:$B,S$4))</f>
        <v>0</v>
      </c>
      <c r="T32" s="22">
        <f>IF(EDATE($B32,T$4)&gt;end_date,"",SUMIFS(Data!$E:$E,Data!$A:$A,$B32,Data!$B:$B,T$4))</f>
        <v>0</v>
      </c>
      <c r="U32" s="22">
        <f>IF(EDATE($B32,U$4)&gt;end_date,"",SUMIFS(Data!$E:$E,Data!$A:$A,$B32,Data!$B:$B,U$4))</f>
        <v>3096000</v>
      </c>
      <c r="V32" s="22">
        <f>IF(EDATE($B32,V$4)&gt;end_date,"",SUMIFS(Data!$E:$E,Data!$A:$A,$B32,Data!$B:$B,V$4))</f>
        <v>3197600</v>
      </c>
      <c r="W32" s="22">
        <f>IF(EDATE($B32,W$4)&gt;end_date,"",SUMIFS(Data!$E:$E,Data!$A:$A,$B32,Data!$B:$B,W$4))</f>
        <v>3288000</v>
      </c>
      <c r="X32" s="22">
        <f>IF(EDATE($B32,X$4)&gt;end_date,"",SUMIFS(Data!$E:$E,Data!$A:$A,$B32,Data!$B:$B,X$4))</f>
        <v>3381600</v>
      </c>
      <c r="Y32" s="22">
        <f>IF(EDATE($B32,Y$4)&gt;end_date,"",SUMIFS(Data!$E:$E,Data!$A:$A,$B32,Data!$B:$B,Y$4))</f>
        <v>3472000</v>
      </c>
      <c r="Z32" s="22">
        <f>IF(EDATE($B32,Z$4)&gt;end_date,"",SUMIFS(Data!$E:$E,Data!$A:$A,$B32,Data!$B:$B,Z$4))</f>
        <v>3548000</v>
      </c>
      <c r="AA32" s="22">
        <f>IF(EDATE($B32,AA$4)&gt;end_date,"",SUMIFS(Data!$E:$E,Data!$A:$A,$B32,Data!$B:$B,AA$4))</f>
        <v>3648800</v>
      </c>
      <c r="AB32" s="22">
        <f>IF(EDATE($B32,AB$4)&gt;end_date,"",SUMIFS(Data!$E:$E,Data!$A:$A,$B32,Data!$B:$B,AB$4))</f>
        <v>3696800</v>
      </c>
      <c r="AC32" s="22">
        <f>IF(EDATE($B32,AC$4)&gt;end_date,"",SUMIFS(Data!$E:$E,Data!$A:$A,$B32,Data!$B:$B,AC$4))</f>
        <v>3728800</v>
      </c>
      <c r="AD32" s="22" t="str">
        <f>IF(EDATE($B32,AD$4)&gt;end_date,"",SUMIFS(Data!$E:$E,Data!$A:$A,$B32,Data!$B:$B,AD$4))</f>
        <v/>
      </c>
      <c r="AE32" s="22" t="str">
        <f>IF(EDATE($B32,AE$4)&gt;end_date,"",SUMIFS(Data!$E:$E,Data!$A:$A,$B32,Data!$B:$B,AE$4))</f>
        <v/>
      </c>
      <c r="AF32" s="22" t="str">
        <f>IF(EDATE($B32,AF$4)&gt;end_date,"",SUMIFS(Data!$E:$E,Data!$A:$A,$B32,Data!$B:$B,AF$4))</f>
        <v/>
      </c>
      <c r="AG32" s="22" t="str">
        <f>IF(EDATE($B32,AG$4)&gt;end_date,"",SUMIFS(Data!$E:$E,Data!$A:$A,$B32,Data!$B:$B,AG$4))</f>
        <v/>
      </c>
      <c r="AH32" s="22" t="str">
        <f>IF(EDATE($B32,AH$4)&gt;end_date,"",SUMIFS(Data!$E:$E,Data!$A:$A,$B32,Data!$B:$B,AH$4))</f>
        <v/>
      </c>
      <c r="AI32" s="22" t="str">
        <f>IF(EDATE($B32,AI$4)&gt;end_date,"",SUMIFS(Data!$E:$E,Data!$A:$A,$B32,Data!$B:$B,AI$4))</f>
        <v/>
      </c>
      <c r="AJ32" s="22" t="str">
        <f>IF(EDATE($B32,AJ$4)&gt;end_date,"",SUMIFS(Data!$E:$E,Data!$A:$A,$B32,Data!$B:$B,AJ$4))</f>
        <v/>
      </c>
      <c r="AK32" s="22" t="str">
        <f>IF(EDATE($B32,AK$4)&gt;end_date,"",SUMIFS(Data!$E:$E,Data!$A:$A,$B32,Data!$B:$B,AK$4))</f>
        <v/>
      </c>
      <c r="AL32" s="22" t="str">
        <f>IF(EDATE($B32,AL$4)&gt;end_date,"",SUMIFS(Data!$E:$E,Data!$A:$A,$B32,Data!$B:$B,AL$4))</f>
        <v/>
      </c>
      <c r="AM32" s="22" t="str">
        <f>IF(EDATE($B32,AM$4)&gt;end_date,"",SUMIFS(Data!$E:$E,Data!$A:$A,$B32,Data!$B:$B,AM$4))</f>
        <v/>
      </c>
      <c r="AN32" s="22" t="str">
        <f>IF(EDATE($B32,AN$4)&gt;end_date,"",SUMIFS(Data!$E:$E,Data!$A:$A,$B32,Data!$B:$B,AN$4))</f>
        <v/>
      </c>
      <c r="AO32" s="22" t="str">
        <f>IF(EDATE($B32,AO$4)&gt;end_date,"",SUMIFS(Data!$E:$E,Data!$A:$A,$B32,Data!$B:$B,AO$4))</f>
        <v/>
      </c>
      <c r="AP32" s="22" t="str">
        <f>IF(EDATE($B32,AP$4)&gt;end_date,"",SUMIFS(Data!$E:$E,Data!$A:$A,$B32,Data!$B:$B,AP$4))</f>
        <v/>
      </c>
      <c r="AQ32" s="22" t="str">
        <f>IF(EDATE($B32,AQ$4)&gt;end_date,"",SUMIFS(Data!$E:$E,Data!$A:$A,$B32,Data!$B:$B,AQ$4))</f>
        <v/>
      </c>
      <c r="AR32" s="22" t="str">
        <f>IF(EDATE($B32,AR$4)&gt;end_date,"",SUMIFS(Data!$E:$E,Data!$A:$A,$B32,Data!$B:$B,AR$4))</f>
        <v/>
      </c>
      <c r="AS32" s="22" t="str">
        <f>IF(EDATE($B32,AS$4)&gt;end_date,"",SUMIFS(Data!$E:$E,Data!$A:$A,$B32,Data!$B:$B,AS$4))</f>
        <v/>
      </c>
      <c r="AT32" s="22" t="str">
        <f>IF(EDATE($B32,AT$4)&gt;end_date,"",SUMIFS(Data!$E:$E,Data!$A:$A,$B32,Data!$B:$B,AT$4))</f>
        <v/>
      </c>
      <c r="AU32" s="22" t="str">
        <f>IF(EDATE($B32,AU$4)&gt;end_date,"",SUMIFS(Data!$E:$E,Data!$A:$A,$B32,Data!$B:$B,AU$4))</f>
        <v/>
      </c>
      <c r="AV32" s="22" t="str">
        <f>IF(EDATE($B32,AV$4)&gt;end_date,"",SUMIFS(Data!$E:$E,Data!$A:$A,$B32,Data!$B:$B,AV$4))</f>
        <v/>
      </c>
      <c r="AW32" s="22" t="str">
        <f>IF(EDATE($B32,AW$4)&gt;end_date,"",SUMIFS(Data!$E:$E,Data!$A:$A,$B32,Data!$B:$B,AW$4))</f>
        <v/>
      </c>
      <c r="AX32" s="22" t="str">
        <f>IF(EDATE($B32,AX$4)&gt;end_date,"",SUMIFS(Data!$E:$E,Data!$A:$A,$B32,Data!$B:$B,AX$4))</f>
        <v/>
      </c>
      <c r="AY32" s="22" t="str">
        <f>IF(EDATE($B32,AY$4)&gt;end_date,"",SUMIFS(Data!$E:$E,Data!$A:$A,$B32,Data!$B:$B,AY$4))</f>
        <v/>
      </c>
      <c r="AZ32" s="22" t="str">
        <f>IF(EDATE($B32,AZ$4)&gt;end_date,"",SUMIFS(Data!$E:$E,Data!$A:$A,$B32,Data!$B:$B,AZ$4))</f>
        <v/>
      </c>
      <c r="BA32" s="22" t="str">
        <f>IF(EDATE($B32,BA$4)&gt;end_date,"",SUMIFS(Data!$E:$E,Data!$A:$A,$B32,Data!$B:$B,BA$4))</f>
        <v/>
      </c>
      <c r="BB32" s="22" t="str">
        <f>IF(EDATE($B32,BB$4)&gt;end_date,"",SUMIFS(Data!$E:$E,Data!$A:$A,$B32,Data!$B:$B,BB$4))</f>
        <v/>
      </c>
      <c r="BC32" s="22" t="str">
        <f>IF(EDATE($B32,BC$4)&gt;end_date,"",SUMIFS(Data!$E:$E,Data!$A:$A,$B32,Data!$B:$B,BC$4))</f>
        <v/>
      </c>
      <c r="BD32" s="23" t="str">
        <f>IF(EDATE($B32,BD$4)&gt;end_date,"",SUMIFS(Data!$E:$E,Data!$A:$A,$B32,Data!$B:$B,BD$4))</f>
        <v/>
      </c>
      <c r="BE32" s="16"/>
      <c r="BF32" s="16"/>
      <c r="BG32" s="16"/>
      <c r="BH32" s="16"/>
      <c r="BI32" s="16"/>
      <c r="BJ32" s="16"/>
      <c r="BK32" s="16"/>
      <c r="BL32" s="16"/>
      <c r="BM32" s="16"/>
      <c r="BN32" s="16"/>
      <c r="BO32" s="16"/>
      <c r="BP32" s="16"/>
    </row>
    <row r="33" spans="2:68" x14ac:dyDescent="0.25">
      <c r="B33" s="31">
        <f t="shared" si="1"/>
        <v>43040</v>
      </c>
      <c r="C33" s="22">
        <f>IF(EDATE($B33,C$4)&gt;end_date,"",SUMIFS(Data!$E:$E,Data!$A:$A,$B33,Data!$B:$B,C$4))</f>
        <v>0</v>
      </c>
      <c r="D33" s="22">
        <f>IF(EDATE($B33,D$4)&gt;end_date,"",SUMIFS(Data!$E:$E,Data!$A:$A,$B33,Data!$B:$B,D$4))</f>
        <v>0</v>
      </c>
      <c r="E33" s="22">
        <f>IF(EDATE($B33,E$4)&gt;end_date,"",SUMIFS(Data!$E:$E,Data!$A:$A,$B33,Data!$B:$B,E$4))</f>
        <v>0</v>
      </c>
      <c r="F33" s="22">
        <f>IF(EDATE($B33,F$4)&gt;end_date,"",SUMIFS(Data!$E:$E,Data!$A:$A,$B33,Data!$B:$B,F$4))</f>
        <v>0</v>
      </c>
      <c r="G33" s="22">
        <f>IF(EDATE($B33,G$4)&gt;end_date,"",SUMIFS(Data!$E:$E,Data!$A:$A,$B33,Data!$B:$B,G$4))</f>
        <v>0</v>
      </c>
      <c r="H33" s="22">
        <f>IF(EDATE($B33,H$4)&gt;end_date,"",SUMIFS(Data!$E:$E,Data!$A:$A,$B33,Data!$B:$B,H$4))</f>
        <v>0</v>
      </c>
      <c r="I33" s="22">
        <f>IF(EDATE($B33,I$4)&gt;end_date,"",SUMIFS(Data!$E:$E,Data!$A:$A,$B33,Data!$B:$B,I$4))</f>
        <v>0</v>
      </c>
      <c r="J33" s="22">
        <f>IF(EDATE($B33,J$4)&gt;end_date,"",SUMIFS(Data!$E:$E,Data!$A:$A,$B33,Data!$B:$B,J$4))</f>
        <v>0</v>
      </c>
      <c r="K33" s="22">
        <f>IF(EDATE($B33,K$4)&gt;end_date,"",SUMIFS(Data!$E:$E,Data!$A:$A,$B33,Data!$B:$B,K$4))</f>
        <v>0</v>
      </c>
      <c r="L33" s="22">
        <f>IF(EDATE($B33,L$4)&gt;end_date,"",SUMIFS(Data!$E:$E,Data!$A:$A,$B33,Data!$B:$B,L$4))</f>
        <v>0</v>
      </c>
      <c r="M33" s="22">
        <f>IF(EDATE($B33,M$4)&gt;end_date,"",SUMIFS(Data!$E:$E,Data!$A:$A,$B33,Data!$B:$B,M$4))</f>
        <v>0</v>
      </c>
      <c r="N33" s="22">
        <f>IF(EDATE($B33,N$4)&gt;end_date,"",SUMIFS(Data!$E:$E,Data!$A:$A,$B33,Data!$B:$B,N$4))</f>
        <v>0</v>
      </c>
      <c r="O33" s="22">
        <f>IF(EDATE($B33,O$4)&gt;end_date,"",SUMIFS(Data!$E:$E,Data!$A:$A,$B33,Data!$B:$B,O$4))</f>
        <v>0</v>
      </c>
      <c r="P33" s="22">
        <f>IF(EDATE($B33,P$4)&gt;end_date,"",SUMIFS(Data!$E:$E,Data!$A:$A,$B33,Data!$B:$B,P$4))</f>
        <v>0</v>
      </c>
      <c r="Q33" s="22">
        <f>IF(EDATE($B33,Q$4)&gt;end_date,"",SUMIFS(Data!$E:$E,Data!$A:$A,$B33,Data!$B:$B,Q$4))</f>
        <v>0</v>
      </c>
      <c r="R33" s="22">
        <f>IF(EDATE($B33,R$4)&gt;end_date,"",SUMIFS(Data!$E:$E,Data!$A:$A,$B33,Data!$B:$B,R$4))</f>
        <v>0</v>
      </c>
      <c r="S33" s="22">
        <f>IF(EDATE($B33,S$4)&gt;end_date,"",SUMIFS(Data!$E:$E,Data!$A:$A,$B33,Data!$B:$B,S$4))</f>
        <v>0</v>
      </c>
      <c r="T33" s="22">
        <f>IF(EDATE($B33,T$4)&gt;end_date,"",SUMIFS(Data!$E:$E,Data!$A:$A,$B33,Data!$B:$B,T$4))</f>
        <v>0</v>
      </c>
      <c r="U33" s="22">
        <f>IF(EDATE($B33,U$4)&gt;end_date,"",SUMIFS(Data!$E:$E,Data!$A:$A,$B33,Data!$B:$B,U$4))</f>
        <v>4028160</v>
      </c>
      <c r="V33" s="22">
        <f>IF(EDATE($B33,V$4)&gt;end_date,"",SUMIFS(Data!$E:$E,Data!$A:$A,$B33,Data!$B:$B,V$4))</f>
        <v>4153600</v>
      </c>
      <c r="W33" s="22">
        <f>IF(EDATE($B33,W$4)&gt;end_date,"",SUMIFS(Data!$E:$E,Data!$A:$A,$B33,Data!$B:$B,W$4))</f>
        <v>4285440</v>
      </c>
      <c r="X33" s="22">
        <f>IF(EDATE($B33,X$4)&gt;end_date,"",SUMIFS(Data!$E:$E,Data!$A:$A,$B33,Data!$B:$B,X$4))</f>
        <v>4413440</v>
      </c>
      <c r="Y33" s="22">
        <f>IF(EDATE($B33,Y$4)&gt;end_date,"",SUMIFS(Data!$E:$E,Data!$A:$A,$B33,Data!$B:$B,Y$4))</f>
        <v>4517120</v>
      </c>
      <c r="Z33" s="22">
        <f>IF(EDATE($B33,Z$4)&gt;end_date,"",SUMIFS(Data!$E:$E,Data!$A:$A,$B33,Data!$B:$B,Z$4))</f>
        <v>4623360</v>
      </c>
      <c r="AA33" s="22">
        <f>IF(EDATE($B33,AA$4)&gt;end_date,"",SUMIFS(Data!$E:$E,Data!$A:$A,$B33,Data!$B:$B,AA$4))</f>
        <v>4730880</v>
      </c>
      <c r="AB33" s="22">
        <f>IF(EDATE($B33,AB$4)&gt;end_date,"",SUMIFS(Data!$E:$E,Data!$A:$A,$B33,Data!$B:$B,AB$4))</f>
        <v>4800000</v>
      </c>
      <c r="AC33" s="22" t="str">
        <f>IF(EDATE($B33,AC$4)&gt;end_date,"",SUMIFS(Data!$E:$E,Data!$A:$A,$B33,Data!$B:$B,AC$4))</f>
        <v/>
      </c>
      <c r="AD33" s="22" t="str">
        <f>IF(EDATE($B33,AD$4)&gt;end_date,"",SUMIFS(Data!$E:$E,Data!$A:$A,$B33,Data!$B:$B,AD$4))</f>
        <v/>
      </c>
      <c r="AE33" s="22" t="str">
        <f>IF(EDATE($B33,AE$4)&gt;end_date,"",SUMIFS(Data!$E:$E,Data!$A:$A,$B33,Data!$B:$B,AE$4))</f>
        <v/>
      </c>
      <c r="AF33" s="22" t="str">
        <f>IF(EDATE($B33,AF$4)&gt;end_date,"",SUMIFS(Data!$E:$E,Data!$A:$A,$B33,Data!$B:$B,AF$4))</f>
        <v/>
      </c>
      <c r="AG33" s="22" t="str">
        <f>IF(EDATE($B33,AG$4)&gt;end_date,"",SUMIFS(Data!$E:$E,Data!$A:$A,$B33,Data!$B:$B,AG$4))</f>
        <v/>
      </c>
      <c r="AH33" s="22" t="str">
        <f>IF(EDATE($B33,AH$4)&gt;end_date,"",SUMIFS(Data!$E:$E,Data!$A:$A,$B33,Data!$B:$B,AH$4))</f>
        <v/>
      </c>
      <c r="AI33" s="22" t="str">
        <f>IF(EDATE($B33,AI$4)&gt;end_date,"",SUMIFS(Data!$E:$E,Data!$A:$A,$B33,Data!$B:$B,AI$4))</f>
        <v/>
      </c>
      <c r="AJ33" s="22" t="str">
        <f>IF(EDATE($B33,AJ$4)&gt;end_date,"",SUMIFS(Data!$E:$E,Data!$A:$A,$B33,Data!$B:$B,AJ$4))</f>
        <v/>
      </c>
      <c r="AK33" s="22" t="str">
        <f>IF(EDATE($B33,AK$4)&gt;end_date,"",SUMIFS(Data!$E:$E,Data!$A:$A,$B33,Data!$B:$B,AK$4))</f>
        <v/>
      </c>
      <c r="AL33" s="22" t="str">
        <f>IF(EDATE($B33,AL$4)&gt;end_date,"",SUMIFS(Data!$E:$E,Data!$A:$A,$B33,Data!$B:$B,AL$4))</f>
        <v/>
      </c>
      <c r="AM33" s="22" t="str">
        <f>IF(EDATE($B33,AM$4)&gt;end_date,"",SUMIFS(Data!$E:$E,Data!$A:$A,$B33,Data!$B:$B,AM$4))</f>
        <v/>
      </c>
      <c r="AN33" s="22" t="str">
        <f>IF(EDATE($B33,AN$4)&gt;end_date,"",SUMIFS(Data!$E:$E,Data!$A:$A,$B33,Data!$B:$B,AN$4))</f>
        <v/>
      </c>
      <c r="AO33" s="22" t="str">
        <f>IF(EDATE($B33,AO$4)&gt;end_date,"",SUMIFS(Data!$E:$E,Data!$A:$A,$B33,Data!$B:$B,AO$4))</f>
        <v/>
      </c>
      <c r="AP33" s="22" t="str">
        <f>IF(EDATE($B33,AP$4)&gt;end_date,"",SUMIFS(Data!$E:$E,Data!$A:$A,$B33,Data!$B:$B,AP$4))</f>
        <v/>
      </c>
      <c r="AQ33" s="22" t="str">
        <f>IF(EDATE($B33,AQ$4)&gt;end_date,"",SUMIFS(Data!$E:$E,Data!$A:$A,$B33,Data!$B:$B,AQ$4))</f>
        <v/>
      </c>
      <c r="AR33" s="22" t="str">
        <f>IF(EDATE($B33,AR$4)&gt;end_date,"",SUMIFS(Data!$E:$E,Data!$A:$A,$B33,Data!$B:$B,AR$4))</f>
        <v/>
      </c>
      <c r="AS33" s="22" t="str">
        <f>IF(EDATE($B33,AS$4)&gt;end_date,"",SUMIFS(Data!$E:$E,Data!$A:$A,$B33,Data!$B:$B,AS$4))</f>
        <v/>
      </c>
      <c r="AT33" s="22" t="str">
        <f>IF(EDATE($B33,AT$4)&gt;end_date,"",SUMIFS(Data!$E:$E,Data!$A:$A,$B33,Data!$B:$B,AT$4))</f>
        <v/>
      </c>
      <c r="AU33" s="22" t="str">
        <f>IF(EDATE($B33,AU$4)&gt;end_date,"",SUMIFS(Data!$E:$E,Data!$A:$A,$B33,Data!$B:$B,AU$4))</f>
        <v/>
      </c>
      <c r="AV33" s="22" t="str">
        <f>IF(EDATE($B33,AV$4)&gt;end_date,"",SUMIFS(Data!$E:$E,Data!$A:$A,$B33,Data!$B:$B,AV$4))</f>
        <v/>
      </c>
      <c r="AW33" s="22" t="str">
        <f>IF(EDATE($B33,AW$4)&gt;end_date,"",SUMIFS(Data!$E:$E,Data!$A:$A,$B33,Data!$B:$B,AW$4))</f>
        <v/>
      </c>
      <c r="AX33" s="22" t="str">
        <f>IF(EDATE($B33,AX$4)&gt;end_date,"",SUMIFS(Data!$E:$E,Data!$A:$A,$B33,Data!$B:$B,AX$4))</f>
        <v/>
      </c>
      <c r="AY33" s="22" t="str">
        <f>IF(EDATE($B33,AY$4)&gt;end_date,"",SUMIFS(Data!$E:$E,Data!$A:$A,$B33,Data!$B:$B,AY$4))</f>
        <v/>
      </c>
      <c r="AZ33" s="22" t="str">
        <f>IF(EDATE($B33,AZ$4)&gt;end_date,"",SUMIFS(Data!$E:$E,Data!$A:$A,$B33,Data!$B:$B,AZ$4))</f>
        <v/>
      </c>
      <c r="BA33" s="22" t="str">
        <f>IF(EDATE($B33,BA$4)&gt;end_date,"",SUMIFS(Data!$E:$E,Data!$A:$A,$B33,Data!$B:$B,BA$4))</f>
        <v/>
      </c>
      <c r="BB33" s="22" t="str">
        <f>IF(EDATE($B33,BB$4)&gt;end_date,"",SUMIFS(Data!$E:$E,Data!$A:$A,$B33,Data!$B:$B,BB$4))</f>
        <v/>
      </c>
      <c r="BC33" s="22" t="str">
        <f>IF(EDATE($B33,BC$4)&gt;end_date,"",SUMIFS(Data!$E:$E,Data!$A:$A,$B33,Data!$B:$B,BC$4))</f>
        <v/>
      </c>
      <c r="BD33" s="23" t="str">
        <f>IF(EDATE($B33,BD$4)&gt;end_date,"",SUMIFS(Data!$E:$E,Data!$A:$A,$B33,Data!$B:$B,BD$4))</f>
        <v/>
      </c>
      <c r="BE33" s="16"/>
      <c r="BF33" s="16"/>
      <c r="BG33" s="16"/>
      <c r="BH33" s="16"/>
      <c r="BI33" s="16"/>
      <c r="BJ33" s="16"/>
      <c r="BK33" s="16"/>
      <c r="BL33" s="16"/>
      <c r="BM33" s="16"/>
      <c r="BN33" s="16"/>
      <c r="BO33" s="16"/>
      <c r="BP33" s="16"/>
    </row>
    <row r="34" spans="2:68" x14ac:dyDescent="0.25">
      <c r="B34" s="31">
        <f t="shared" si="1"/>
        <v>43070</v>
      </c>
      <c r="C34" s="22">
        <f>IF(EDATE($B34,C$4)&gt;end_date,"",SUMIFS(Data!$E:$E,Data!$A:$A,$B34,Data!$B:$B,C$4))</f>
        <v>0</v>
      </c>
      <c r="D34" s="22">
        <f>IF(EDATE($B34,D$4)&gt;end_date,"",SUMIFS(Data!$E:$E,Data!$A:$A,$B34,Data!$B:$B,D$4))</f>
        <v>0</v>
      </c>
      <c r="E34" s="22">
        <f>IF(EDATE($B34,E$4)&gt;end_date,"",SUMIFS(Data!$E:$E,Data!$A:$A,$B34,Data!$B:$B,E$4))</f>
        <v>0</v>
      </c>
      <c r="F34" s="22">
        <f>IF(EDATE($B34,F$4)&gt;end_date,"",SUMIFS(Data!$E:$E,Data!$A:$A,$B34,Data!$B:$B,F$4))</f>
        <v>0</v>
      </c>
      <c r="G34" s="22">
        <f>IF(EDATE($B34,G$4)&gt;end_date,"",SUMIFS(Data!$E:$E,Data!$A:$A,$B34,Data!$B:$B,G$4))</f>
        <v>0</v>
      </c>
      <c r="H34" s="22">
        <f>IF(EDATE($B34,H$4)&gt;end_date,"",SUMIFS(Data!$E:$E,Data!$A:$A,$B34,Data!$B:$B,H$4))</f>
        <v>0</v>
      </c>
      <c r="I34" s="22">
        <f>IF(EDATE($B34,I$4)&gt;end_date,"",SUMIFS(Data!$E:$E,Data!$A:$A,$B34,Data!$B:$B,I$4))</f>
        <v>0</v>
      </c>
      <c r="J34" s="22">
        <f>IF(EDATE($B34,J$4)&gt;end_date,"",SUMIFS(Data!$E:$E,Data!$A:$A,$B34,Data!$B:$B,J$4))</f>
        <v>0</v>
      </c>
      <c r="K34" s="22">
        <f>IF(EDATE($B34,K$4)&gt;end_date,"",SUMIFS(Data!$E:$E,Data!$A:$A,$B34,Data!$B:$B,K$4))</f>
        <v>0</v>
      </c>
      <c r="L34" s="22">
        <f>IF(EDATE($B34,L$4)&gt;end_date,"",SUMIFS(Data!$E:$E,Data!$A:$A,$B34,Data!$B:$B,L$4))</f>
        <v>0</v>
      </c>
      <c r="M34" s="22">
        <f>IF(EDATE($B34,M$4)&gt;end_date,"",SUMIFS(Data!$E:$E,Data!$A:$A,$B34,Data!$B:$B,M$4))</f>
        <v>0</v>
      </c>
      <c r="N34" s="22">
        <f>IF(EDATE($B34,N$4)&gt;end_date,"",SUMIFS(Data!$E:$E,Data!$A:$A,$B34,Data!$B:$B,N$4))</f>
        <v>0</v>
      </c>
      <c r="O34" s="22">
        <f>IF(EDATE($B34,O$4)&gt;end_date,"",SUMIFS(Data!$E:$E,Data!$A:$A,$B34,Data!$B:$B,O$4))</f>
        <v>0</v>
      </c>
      <c r="P34" s="22">
        <f>IF(EDATE($B34,P$4)&gt;end_date,"",SUMIFS(Data!$E:$E,Data!$A:$A,$B34,Data!$B:$B,P$4))</f>
        <v>0</v>
      </c>
      <c r="Q34" s="22">
        <f>IF(EDATE($B34,Q$4)&gt;end_date,"",SUMIFS(Data!$E:$E,Data!$A:$A,$B34,Data!$B:$B,Q$4))</f>
        <v>0</v>
      </c>
      <c r="R34" s="22">
        <f>IF(EDATE($B34,R$4)&gt;end_date,"",SUMIFS(Data!$E:$E,Data!$A:$A,$B34,Data!$B:$B,R$4))</f>
        <v>0</v>
      </c>
      <c r="S34" s="22">
        <f>IF(EDATE($B34,S$4)&gt;end_date,"",SUMIFS(Data!$E:$E,Data!$A:$A,$B34,Data!$B:$B,S$4))</f>
        <v>0</v>
      </c>
      <c r="T34" s="22">
        <f>IF(EDATE($B34,T$4)&gt;end_date,"",SUMIFS(Data!$E:$E,Data!$A:$A,$B34,Data!$B:$B,T$4))</f>
        <v>0</v>
      </c>
      <c r="U34" s="22">
        <f>IF(EDATE($B34,U$4)&gt;end_date,"",SUMIFS(Data!$E:$E,Data!$A:$A,$B34,Data!$B:$B,U$4))</f>
        <v>4345344</v>
      </c>
      <c r="V34" s="22">
        <f>IF(EDATE($B34,V$4)&gt;end_date,"",SUMIFS(Data!$E:$E,Data!$A:$A,$B34,Data!$B:$B,V$4))</f>
        <v>4497408</v>
      </c>
      <c r="W34" s="22">
        <f>IF(EDATE($B34,W$4)&gt;end_date,"",SUMIFS(Data!$E:$E,Data!$A:$A,$B34,Data!$B:$B,W$4))</f>
        <v>4635648</v>
      </c>
      <c r="X34" s="22">
        <f>IF(EDATE($B34,X$4)&gt;end_date,"",SUMIFS(Data!$E:$E,Data!$A:$A,$B34,Data!$B:$B,X$4))</f>
        <v>4749312</v>
      </c>
      <c r="Y34" s="22">
        <f>IF(EDATE($B34,Y$4)&gt;end_date,"",SUMIFS(Data!$E:$E,Data!$A:$A,$B34,Data!$B:$B,Y$4))</f>
        <v>4862976</v>
      </c>
      <c r="Z34" s="22">
        <f>IF(EDATE($B34,Z$4)&gt;end_date,"",SUMIFS(Data!$E:$E,Data!$A:$A,$B34,Data!$B:$B,Z$4))</f>
        <v>4955136</v>
      </c>
      <c r="AA34" s="22">
        <f>IF(EDATE($B34,AA$4)&gt;end_date,"",SUMIFS(Data!$E:$E,Data!$A:$A,$B34,Data!$B:$B,AA$4))</f>
        <v>5067264</v>
      </c>
      <c r="AB34" s="22" t="str">
        <f>IF(EDATE($B34,AB$4)&gt;end_date,"",SUMIFS(Data!$E:$E,Data!$A:$A,$B34,Data!$B:$B,AB$4))</f>
        <v/>
      </c>
      <c r="AC34" s="22" t="str">
        <f>IF(EDATE($B34,AC$4)&gt;end_date,"",SUMIFS(Data!$E:$E,Data!$A:$A,$B34,Data!$B:$B,AC$4))</f>
        <v/>
      </c>
      <c r="AD34" s="22" t="str">
        <f>IF(EDATE($B34,AD$4)&gt;end_date,"",SUMIFS(Data!$E:$E,Data!$A:$A,$B34,Data!$B:$B,AD$4))</f>
        <v/>
      </c>
      <c r="AE34" s="22" t="str">
        <f>IF(EDATE($B34,AE$4)&gt;end_date,"",SUMIFS(Data!$E:$E,Data!$A:$A,$B34,Data!$B:$B,AE$4))</f>
        <v/>
      </c>
      <c r="AF34" s="22" t="str">
        <f>IF(EDATE($B34,AF$4)&gt;end_date,"",SUMIFS(Data!$E:$E,Data!$A:$A,$B34,Data!$B:$B,AF$4))</f>
        <v/>
      </c>
      <c r="AG34" s="22" t="str">
        <f>IF(EDATE($B34,AG$4)&gt;end_date,"",SUMIFS(Data!$E:$E,Data!$A:$A,$B34,Data!$B:$B,AG$4))</f>
        <v/>
      </c>
      <c r="AH34" s="22" t="str">
        <f>IF(EDATE($B34,AH$4)&gt;end_date,"",SUMIFS(Data!$E:$E,Data!$A:$A,$B34,Data!$B:$B,AH$4))</f>
        <v/>
      </c>
      <c r="AI34" s="22" t="str">
        <f>IF(EDATE($B34,AI$4)&gt;end_date,"",SUMIFS(Data!$E:$E,Data!$A:$A,$B34,Data!$B:$B,AI$4))</f>
        <v/>
      </c>
      <c r="AJ34" s="22" t="str">
        <f>IF(EDATE($B34,AJ$4)&gt;end_date,"",SUMIFS(Data!$E:$E,Data!$A:$A,$B34,Data!$B:$B,AJ$4))</f>
        <v/>
      </c>
      <c r="AK34" s="22" t="str">
        <f>IF(EDATE($B34,AK$4)&gt;end_date,"",SUMIFS(Data!$E:$E,Data!$A:$A,$B34,Data!$B:$B,AK$4))</f>
        <v/>
      </c>
      <c r="AL34" s="22" t="str">
        <f>IF(EDATE($B34,AL$4)&gt;end_date,"",SUMIFS(Data!$E:$E,Data!$A:$A,$B34,Data!$B:$B,AL$4))</f>
        <v/>
      </c>
      <c r="AM34" s="22" t="str">
        <f>IF(EDATE($B34,AM$4)&gt;end_date,"",SUMIFS(Data!$E:$E,Data!$A:$A,$B34,Data!$B:$B,AM$4))</f>
        <v/>
      </c>
      <c r="AN34" s="22" t="str">
        <f>IF(EDATE($B34,AN$4)&gt;end_date,"",SUMIFS(Data!$E:$E,Data!$A:$A,$B34,Data!$B:$B,AN$4))</f>
        <v/>
      </c>
      <c r="AO34" s="22" t="str">
        <f>IF(EDATE($B34,AO$4)&gt;end_date,"",SUMIFS(Data!$E:$E,Data!$A:$A,$B34,Data!$B:$B,AO$4))</f>
        <v/>
      </c>
      <c r="AP34" s="22" t="str">
        <f>IF(EDATE($B34,AP$4)&gt;end_date,"",SUMIFS(Data!$E:$E,Data!$A:$A,$B34,Data!$B:$B,AP$4))</f>
        <v/>
      </c>
      <c r="AQ34" s="22" t="str">
        <f>IF(EDATE($B34,AQ$4)&gt;end_date,"",SUMIFS(Data!$E:$E,Data!$A:$A,$B34,Data!$B:$B,AQ$4))</f>
        <v/>
      </c>
      <c r="AR34" s="22" t="str">
        <f>IF(EDATE($B34,AR$4)&gt;end_date,"",SUMIFS(Data!$E:$E,Data!$A:$A,$B34,Data!$B:$B,AR$4))</f>
        <v/>
      </c>
      <c r="AS34" s="22" t="str">
        <f>IF(EDATE($B34,AS$4)&gt;end_date,"",SUMIFS(Data!$E:$E,Data!$A:$A,$B34,Data!$B:$B,AS$4))</f>
        <v/>
      </c>
      <c r="AT34" s="22" t="str">
        <f>IF(EDATE($B34,AT$4)&gt;end_date,"",SUMIFS(Data!$E:$E,Data!$A:$A,$B34,Data!$B:$B,AT$4))</f>
        <v/>
      </c>
      <c r="AU34" s="22" t="str">
        <f>IF(EDATE($B34,AU$4)&gt;end_date,"",SUMIFS(Data!$E:$E,Data!$A:$A,$B34,Data!$B:$B,AU$4))</f>
        <v/>
      </c>
      <c r="AV34" s="22" t="str">
        <f>IF(EDATE($B34,AV$4)&gt;end_date,"",SUMIFS(Data!$E:$E,Data!$A:$A,$B34,Data!$B:$B,AV$4))</f>
        <v/>
      </c>
      <c r="AW34" s="22" t="str">
        <f>IF(EDATE($B34,AW$4)&gt;end_date,"",SUMIFS(Data!$E:$E,Data!$A:$A,$B34,Data!$B:$B,AW$4))</f>
        <v/>
      </c>
      <c r="AX34" s="22" t="str">
        <f>IF(EDATE($B34,AX$4)&gt;end_date,"",SUMIFS(Data!$E:$E,Data!$A:$A,$B34,Data!$B:$B,AX$4))</f>
        <v/>
      </c>
      <c r="AY34" s="22" t="str">
        <f>IF(EDATE($B34,AY$4)&gt;end_date,"",SUMIFS(Data!$E:$E,Data!$A:$A,$B34,Data!$B:$B,AY$4))</f>
        <v/>
      </c>
      <c r="AZ34" s="22" t="str">
        <f>IF(EDATE($B34,AZ$4)&gt;end_date,"",SUMIFS(Data!$E:$E,Data!$A:$A,$B34,Data!$B:$B,AZ$4))</f>
        <v/>
      </c>
      <c r="BA34" s="22" t="str">
        <f>IF(EDATE($B34,BA$4)&gt;end_date,"",SUMIFS(Data!$E:$E,Data!$A:$A,$B34,Data!$B:$B,BA$4))</f>
        <v/>
      </c>
      <c r="BB34" s="22" t="str">
        <f>IF(EDATE($B34,BB$4)&gt;end_date,"",SUMIFS(Data!$E:$E,Data!$A:$A,$B34,Data!$B:$B,BB$4))</f>
        <v/>
      </c>
      <c r="BC34" s="22" t="str">
        <f>IF(EDATE($B34,BC$4)&gt;end_date,"",SUMIFS(Data!$E:$E,Data!$A:$A,$B34,Data!$B:$B,BC$4))</f>
        <v/>
      </c>
      <c r="BD34" s="23" t="str">
        <f>IF(EDATE($B34,BD$4)&gt;end_date,"",SUMIFS(Data!$E:$E,Data!$A:$A,$B34,Data!$B:$B,BD$4))</f>
        <v/>
      </c>
      <c r="BE34" s="16"/>
      <c r="BF34" s="16"/>
      <c r="BG34" s="16"/>
      <c r="BH34" s="16"/>
      <c r="BI34" s="16"/>
      <c r="BJ34" s="16"/>
      <c r="BK34" s="16"/>
      <c r="BL34" s="16"/>
      <c r="BM34" s="16"/>
      <c r="BN34" s="16"/>
      <c r="BO34" s="16"/>
      <c r="BP34" s="16"/>
    </row>
    <row r="35" spans="2:68" x14ac:dyDescent="0.25">
      <c r="B35" s="31">
        <f t="shared" si="1"/>
        <v>43101</v>
      </c>
      <c r="C35" s="22">
        <f>IF(EDATE($B35,C$4)&gt;end_date,"",SUMIFS(Data!$E:$E,Data!$A:$A,$B35,Data!$B:$B,C$4))</f>
        <v>0</v>
      </c>
      <c r="D35" s="22">
        <f>IF(EDATE($B35,D$4)&gt;end_date,"",SUMIFS(Data!$E:$E,Data!$A:$A,$B35,Data!$B:$B,D$4))</f>
        <v>0</v>
      </c>
      <c r="E35" s="22">
        <f>IF(EDATE($B35,E$4)&gt;end_date,"",SUMIFS(Data!$E:$E,Data!$A:$A,$B35,Data!$B:$B,E$4))</f>
        <v>0</v>
      </c>
      <c r="F35" s="22">
        <f>IF(EDATE($B35,F$4)&gt;end_date,"",SUMIFS(Data!$E:$E,Data!$A:$A,$B35,Data!$B:$B,F$4))</f>
        <v>0</v>
      </c>
      <c r="G35" s="22">
        <f>IF(EDATE($B35,G$4)&gt;end_date,"",SUMIFS(Data!$E:$E,Data!$A:$A,$B35,Data!$B:$B,G$4))</f>
        <v>0</v>
      </c>
      <c r="H35" s="22">
        <f>IF(EDATE($B35,H$4)&gt;end_date,"",SUMIFS(Data!$E:$E,Data!$A:$A,$B35,Data!$B:$B,H$4))</f>
        <v>0</v>
      </c>
      <c r="I35" s="22">
        <f>IF(EDATE($B35,I$4)&gt;end_date,"",SUMIFS(Data!$E:$E,Data!$A:$A,$B35,Data!$B:$B,I$4))</f>
        <v>0</v>
      </c>
      <c r="J35" s="22">
        <f>IF(EDATE($B35,J$4)&gt;end_date,"",SUMIFS(Data!$E:$E,Data!$A:$A,$B35,Data!$B:$B,J$4))</f>
        <v>0</v>
      </c>
      <c r="K35" s="22">
        <f>IF(EDATE($B35,K$4)&gt;end_date,"",SUMIFS(Data!$E:$E,Data!$A:$A,$B35,Data!$B:$B,K$4))</f>
        <v>0</v>
      </c>
      <c r="L35" s="22">
        <f>IF(EDATE($B35,L$4)&gt;end_date,"",SUMIFS(Data!$E:$E,Data!$A:$A,$B35,Data!$B:$B,L$4))</f>
        <v>0</v>
      </c>
      <c r="M35" s="22">
        <f>IF(EDATE($B35,M$4)&gt;end_date,"",SUMIFS(Data!$E:$E,Data!$A:$A,$B35,Data!$B:$B,M$4))</f>
        <v>0</v>
      </c>
      <c r="N35" s="22">
        <f>IF(EDATE($B35,N$4)&gt;end_date,"",SUMIFS(Data!$E:$E,Data!$A:$A,$B35,Data!$B:$B,N$4))</f>
        <v>0</v>
      </c>
      <c r="O35" s="22">
        <f>IF(EDATE($B35,O$4)&gt;end_date,"",SUMIFS(Data!$E:$E,Data!$A:$A,$B35,Data!$B:$B,O$4))</f>
        <v>0</v>
      </c>
      <c r="P35" s="22">
        <f>IF(EDATE($B35,P$4)&gt;end_date,"",SUMIFS(Data!$E:$E,Data!$A:$A,$B35,Data!$B:$B,P$4))</f>
        <v>0</v>
      </c>
      <c r="Q35" s="22">
        <f>IF(EDATE($B35,Q$4)&gt;end_date,"",SUMIFS(Data!$E:$E,Data!$A:$A,$B35,Data!$B:$B,Q$4))</f>
        <v>0</v>
      </c>
      <c r="R35" s="22">
        <f>IF(EDATE($B35,R$4)&gt;end_date,"",SUMIFS(Data!$E:$E,Data!$A:$A,$B35,Data!$B:$B,R$4))</f>
        <v>0</v>
      </c>
      <c r="S35" s="22">
        <f>IF(EDATE($B35,S$4)&gt;end_date,"",SUMIFS(Data!$E:$E,Data!$A:$A,$B35,Data!$B:$B,S$4))</f>
        <v>0</v>
      </c>
      <c r="T35" s="22">
        <f>IF(EDATE($B35,T$4)&gt;end_date,"",SUMIFS(Data!$E:$E,Data!$A:$A,$B35,Data!$B:$B,T$4))</f>
        <v>0</v>
      </c>
      <c r="U35" s="22">
        <f>IF(EDATE($B35,U$4)&gt;end_date,"",SUMIFS(Data!$E:$E,Data!$A:$A,$B35,Data!$B:$B,U$4))</f>
        <v>4365312</v>
      </c>
      <c r="V35" s="22">
        <f>IF(EDATE($B35,V$4)&gt;end_date,"",SUMIFS(Data!$E:$E,Data!$A:$A,$B35,Data!$B:$B,V$4))</f>
        <v>4521984</v>
      </c>
      <c r="W35" s="22">
        <f>IF(EDATE($B35,W$4)&gt;end_date,"",SUMIFS(Data!$E:$E,Data!$A:$A,$B35,Data!$B:$B,W$4))</f>
        <v>4640256</v>
      </c>
      <c r="X35" s="22">
        <f>IF(EDATE($B35,X$4)&gt;end_date,"",SUMIFS(Data!$E:$E,Data!$A:$A,$B35,Data!$B:$B,X$4))</f>
        <v>4763136</v>
      </c>
      <c r="Y35" s="22">
        <f>IF(EDATE($B35,Y$4)&gt;end_date,"",SUMIFS(Data!$E:$E,Data!$A:$A,$B35,Data!$B:$B,Y$4))</f>
        <v>4861440</v>
      </c>
      <c r="Z35" s="22">
        <f>IF(EDATE($B35,Z$4)&gt;end_date,"",SUMIFS(Data!$E:$E,Data!$A:$A,$B35,Data!$B:$B,Z$4))</f>
        <v>4948992</v>
      </c>
      <c r="AA35" s="22" t="str">
        <f>IF(EDATE($B35,AA$4)&gt;end_date,"",SUMIFS(Data!$E:$E,Data!$A:$A,$B35,Data!$B:$B,AA$4))</f>
        <v/>
      </c>
      <c r="AB35" s="22" t="str">
        <f>IF(EDATE($B35,AB$4)&gt;end_date,"",SUMIFS(Data!$E:$E,Data!$A:$A,$B35,Data!$B:$B,AB$4))</f>
        <v/>
      </c>
      <c r="AC35" s="22" t="str">
        <f>IF(EDATE($B35,AC$4)&gt;end_date,"",SUMIFS(Data!$E:$E,Data!$A:$A,$B35,Data!$B:$B,AC$4))</f>
        <v/>
      </c>
      <c r="AD35" s="22" t="str">
        <f>IF(EDATE($B35,AD$4)&gt;end_date,"",SUMIFS(Data!$E:$E,Data!$A:$A,$B35,Data!$B:$B,AD$4))</f>
        <v/>
      </c>
      <c r="AE35" s="22" t="str">
        <f>IF(EDATE($B35,AE$4)&gt;end_date,"",SUMIFS(Data!$E:$E,Data!$A:$A,$B35,Data!$B:$B,AE$4))</f>
        <v/>
      </c>
      <c r="AF35" s="22" t="str">
        <f>IF(EDATE($B35,AF$4)&gt;end_date,"",SUMIFS(Data!$E:$E,Data!$A:$A,$B35,Data!$B:$B,AF$4))</f>
        <v/>
      </c>
      <c r="AG35" s="22" t="str">
        <f>IF(EDATE($B35,AG$4)&gt;end_date,"",SUMIFS(Data!$E:$E,Data!$A:$A,$B35,Data!$B:$B,AG$4))</f>
        <v/>
      </c>
      <c r="AH35" s="22" t="str">
        <f>IF(EDATE($B35,AH$4)&gt;end_date,"",SUMIFS(Data!$E:$E,Data!$A:$A,$B35,Data!$B:$B,AH$4))</f>
        <v/>
      </c>
      <c r="AI35" s="22" t="str">
        <f>IF(EDATE($B35,AI$4)&gt;end_date,"",SUMIFS(Data!$E:$E,Data!$A:$A,$B35,Data!$B:$B,AI$4))</f>
        <v/>
      </c>
      <c r="AJ35" s="22" t="str">
        <f>IF(EDATE($B35,AJ$4)&gt;end_date,"",SUMIFS(Data!$E:$E,Data!$A:$A,$B35,Data!$B:$B,AJ$4))</f>
        <v/>
      </c>
      <c r="AK35" s="22" t="str">
        <f>IF(EDATE($B35,AK$4)&gt;end_date,"",SUMIFS(Data!$E:$E,Data!$A:$A,$B35,Data!$B:$B,AK$4))</f>
        <v/>
      </c>
      <c r="AL35" s="22" t="str">
        <f>IF(EDATE($B35,AL$4)&gt;end_date,"",SUMIFS(Data!$E:$E,Data!$A:$A,$B35,Data!$B:$B,AL$4))</f>
        <v/>
      </c>
      <c r="AM35" s="22" t="str">
        <f>IF(EDATE($B35,AM$4)&gt;end_date,"",SUMIFS(Data!$E:$E,Data!$A:$A,$B35,Data!$B:$B,AM$4))</f>
        <v/>
      </c>
      <c r="AN35" s="22" t="str">
        <f>IF(EDATE($B35,AN$4)&gt;end_date,"",SUMIFS(Data!$E:$E,Data!$A:$A,$B35,Data!$B:$B,AN$4))</f>
        <v/>
      </c>
      <c r="AO35" s="22" t="str">
        <f>IF(EDATE($B35,AO$4)&gt;end_date,"",SUMIFS(Data!$E:$E,Data!$A:$A,$B35,Data!$B:$B,AO$4))</f>
        <v/>
      </c>
      <c r="AP35" s="22" t="str">
        <f>IF(EDATE($B35,AP$4)&gt;end_date,"",SUMIFS(Data!$E:$E,Data!$A:$A,$B35,Data!$B:$B,AP$4))</f>
        <v/>
      </c>
      <c r="AQ35" s="22" t="str">
        <f>IF(EDATE($B35,AQ$4)&gt;end_date,"",SUMIFS(Data!$E:$E,Data!$A:$A,$B35,Data!$B:$B,AQ$4))</f>
        <v/>
      </c>
      <c r="AR35" s="22" t="str">
        <f>IF(EDATE($B35,AR$4)&gt;end_date,"",SUMIFS(Data!$E:$E,Data!$A:$A,$B35,Data!$B:$B,AR$4))</f>
        <v/>
      </c>
      <c r="AS35" s="22" t="str">
        <f>IF(EDATE($B35,AS$4)&gt;end_date,"",SUMIFS(Data!$E:$E,Data!$A:$A,$B35,Data!$B:$B,AS$4))</f>
        <v/>
      </c>
      <c r="AT35" s="22" t="str">
        <f>IF(EDATE($B35,AT$4)&gt;end_date,"",SUMIFS(Data!$E:$E,Data!$A:$A,$B35,Data!$B:$B,AT$4))</f>
        <v/>
      </c>
      <c r="AU35" s="22" t="str">
        <f>IF(EDATE($B35,AU$4)&gt;end_date,"",SUMIFS(Data!$E:$E,Data!$A:$A,$B35,Data!$B:$B,AU$4))</f>
        <v/>
      </c>
      <c r="AV35" s="22" t="str">
        <f>IF(EDATE($B35,AV$4)&gt;end_date,"",SUMIFS(Data!$E:$E,Data!$A:$A,$B35,Data!$B:$B,AV$4))</f>
        <v/>
      </c>
      <c r="AW35" s="22" t="str">
        <f>IF(EDATE($B35,AW$4)&gt;end_date,"",SUMIFS(Data!$E:$E,Data!$A:$A,$B35,Data!$B:$B,AW$4))</f>
        <v/>
      </c>
      <c r="AX35" s="22" t="str">
        <f>IF(EDATE($B35,AX$4)&gt;end_date,"",SUMIFS(Data!$E:$E,Data!$A:$A,$B35,Data!$B:$B,AX$4))</f>
        <v/>
      </c>
      <c r="AY35" s="22" t="str">
        <f>IF(EDATE($B35,AY$4)&gt;end_date,"",SUMIFS(Data!$E:$E,Data!$A:$A,$B35,Data!$B:$B,AY$4))</f>
        <v/>
      </c>
      <c r="AZ35" s="22" t="str">
        <f>IF(EDATE($B35,AZ$4)&gt;end_date,"",SUMIFS(Data!$E:$E,Data!$A:$A,$B35,Data!$B:$B,AZ$4))</f>
        <v/>
      </c>
      <c r="BA35" s="22" t="str">
        <f>IF(EDATE($B35,BA$4)&gt;end_date,"",SUMIFS(Data!$E:$E,Data!$A:$A,$B35,Data!$B:$B,BA$4))</f>
        <v/>
      </c>
      <c r="BB35" s="22" t="str">
        <f>IF(EDATE($B35,BB$4)&gt;end_date,"",SUMIFS(Data!$E:$E,Data!$A:$A,$B35,Data!$B:$B,BB$4))</f>
        <v/>
      </c>
      <c r="BC35" s="22" t="str">
        <f>IF(EDATE($B35,BC$4)&gt;end_date,"",SUMIFS(Data!$E:$E,Data!$A:$A,$B35,Data!$B:$B,BC$4))</f>
        <v/>
      </c>
      <c r="BD35" s="23" t="str">
        <f>IF(EDATE($B35,BD$4)&gt;end_date,"",SUMIFS(Data!$E:$E,Data!$A:$A,$B35,Data!$B:$B,BD$4))</f>
        <v/>
      </c>
      <c r="BE35" s="16"/>
      <c r="BF35" s="16"/>
      <c r="BG35" s="16"/>
      <c r="BH35" s="16"/>
      <c r="BI35" s="16"/>
      <c r="BJ35" s="16"/>
      <c r="BK35" s="16"/>
      <c r="BL35" s="16"/>
      <c r="BM35" s="16"/>
      <c r="BN35" s="16"/>
      <c r="BO35" s="16"/>
      <c r="BP35" s="16"/>
    </row>
    <row r="36" spans="2:68" x14ac:dyDescent="0.25">
      <c r="B36" s="31">
        <f t="shared" si="1"/>
        <v>43132</v>
      </c>
      <c r="C36" s="22">
        <f>IF(EDATE($B36,C$4)&gt;end_date,"",SUMIFS(Data!$E:$E,Data!$A:$A,$B36,Data!$B:$B,C$4))</f>
        <v>0</v>
      </c>
      <c r="D36" s="22">
        <f>IF(EDATE($B36,D$4)&gt;end_date,"",SUMIFS(Data!$E:$E,Data!$A:$A,$B36,Data!$B:$B,D$4))</f>
        <v>0</v>
      </c>
      <c r="E36" s="22">
        <f>IF(EDATE($B36,E$4)&gt;end_date,"",SUMIFS(Data!$E:$E,Data!$A:$A,$B36,Data!$B:$B,E$4))</f>
        <v>0</v>
      </c>
      <c r="F36" s="22">
        <f>IF(EDATE($B36,F$4)&gt;end_date,"",SUMIFS(Data!$E:$E,Data!$A:$A,$B36,Data!$B:$B,F$4))</f>
        <v>0</v>
      </c>
      <c r="G36" s="22">
        <f>IF(EDATE($B36,G$4)&gt;end_date,"",SUMIFS(Data!$E:$E,Data!$A:$A,$B36,Data!$B:$B,G$4))</f>
        <v>0</v>
      </c>
      <c r="H36" s="22">
        <f>IF(EDATE($B36,H$4)&gt;end_date,"",SUMIFS(Data!$E:$E,Data!$A:$A,$B36,Data!$B:$B,H$4))</f>
        <v>0</v>
      </c>
      <c r="I36" s="22">
        <f>IF(EDATE($B36,I$4)&gt;end_date,"",SUMIFS(Data!$E:$E,Data!$A:$A,$B36,Data!$B:$B,I$4))</f>
        <v>0</v>
      </c>
      <c r="J36" s="22">
        <f>IF(EDATE($B36,J$4)&gt;end_date,"",SUMIFS(Data!$E:$E,Data!$A:$A,$B36,Data!$B:$B,J$4))</f>
        <v>0</v>
      </c>
      <c r="K36" s="22">
        <f>IF(EDATE($B36,K$4)&gt;end_date,"",SUMIFS(Data!$E:$E,Data!$A:$A,$B36,Data!$B:$B,K$4))</f>
        <v>0</v>
      </c>
      <c r="L36" s="22">
        <f>IF(EDATE($B36,L$4)&gt;end_date,"",SUMIFS(Data!$E:$E,Data!$A:$A,$B36,Data!$B:$B,L$4))</f>
        <v>0</v>
      </c>
      <c r="M36" s="22">
        <f>IF(EDATE($B36,M$4)&gt;end_date,"",SUMIFS(Data!$E:$E,Data!$A:$A,$B36,Data!$B:$B,M$4))</f>
        <v>0</v>
      </c>
      <c r="N36" s="22">
        <f>IF(EDATE($B36,N$4)&gt;end_date,"",SUMIFS(Data!$E:$E,Data!$A:$A,$B36,Data!$B:$B,N$4))</f>
        <v>0</v>
      </c>
      <c r="O36" s="22">
        <f>IF(EDATE($B36,O$4)&gt;end_date,"",SUMIFS(Data!$E:$E,Data!$A:$A,$B36,Data!$B:$B,O$4))</f>
        <v>0</v>
      </c>
      <c r="P36" s="22">
        <f>IF(EDATE($B36,P$4)&gt;end_date,"",SUMIFS(Data!$E:$E,Data!$A:$A,$B36,Data!$B:$B,P$4))</f>
        <v>0</v>
      </c>
      <c r="Q36" s="22">
        <f>IF(EDATE($B36,Q$4)&gt;end_date,"",SUMIFS(Data!$E:$E,Data!$A:$A,$B36,Data!$B:$B,Q$4))</f>
        <v>0</v>
      </c>
      <c r="R36" s="22">
        <f>IF(EDATE($B36,R$4)&gt;end_date,"",SUMIFS(Data!$E:$E,Data!$A:$A,$B36,Data!$B:$B,R$4))</f>
        <v>0</v>
      </c>
      <c r="S36" s="22">
        <f>IF(EDATE($B36,S$4)&gt;end_date,"",SUMIFS(Data!$E:$E,Data!$A:$A,$B36,Data!$B:$B,S$4))</f>
        <v>0</v>
      </c>
      <c r="T36" s="22">
        <f>IF(EDATE($B36,T$4)&gt;end_date,"",SUMIFS(Data!$E:$E,Data!$A:$A,$B36,Data!$B:$B,T$4))</f>
        <v>0</v>
      </c>
      <c r="U36" s="22">
        <f>IF(EDATE($B36,U$4)&gt;end_date,"",SUMIFS(Data!$E:$E,Data!$A:$A,$B36,Data!$B:$B,U$4))</f>
        <v>4494000</v>
      </c>
      <c r="V36" s="22">
        <f>IF(EDATE($B36,V$4)&gt;end_date,"",SUMIFS(Data!$E:$E,Data!$A:$A,$B36,Data!$B:$B,V$4))</f>
        <v>4625040</v>
      </c>
      <c r="W36" s="22">
        <f>IF(EDATE($B36,W$4)&gt;end_date,"",SUMIFS(Data!$E:$E,Data!$A:$A,$B36,Data!$B:$B,W$4))</f>
        <v>4757760</v>
      </c>
      <c r="X36" s="22">
        <f>IF(EDATE($B36,X$4)&gt;end_date,"",SUMIFS(Data!$E:$E,Data!$A:$A,$B36,Data!$B:$B,X$4))</f>
        <v>4863600</v>
      </c>
      <c r="Y36" s="22">
        <f>IF(EDATE($B36,Y$4)&gt;end_date,"",SUMIFS(Data!$E:$E,Data!$A:$A,$B36,Data!$B:$B,Y$4))</f>
        <v>4959360</v>
      </c>
      <c r="Z36" s="22" t="str">
        <f>IF(EDATE($B36,Z$4)&gt;end_date,"",SUMIFS(Data!$E:$E,Data!$A:$A,$B36,Data!$B:$B,Z$4))</f>
        <v/>
      </c>
      <c r="AA36" s="22" t="str">
        <f>IF(EDATE($B36,AA$4)&gt;end_date,"",SUMIFS(Data!$E:$E,Data!$A:$A,$B36,Data!$B:$B,AA$4))</f>
        <v/>
      </c>
      <c r="AB36" s="22" t="str">
        <f>IF(EDATE($B36,AB$4)&gt;end_date,"",SUMIFS(Data!$E:$E,Data!$A:$A,$B36,Data!$B:$B,AB$4))</f>
        <v/>
      </c>
      <c r="AC36" s="22" t="str">
        <f>IF(EDATE($B36,AC$4)&gt;end_date,"",SUMIFS(Data!$E:$E,Data!$A:$A,$B36,Data!$B:$B,AC$4))</f>
        <v/>
      </c>
      <c r="AD36" s="22" t="str">
        <f>IF(EDATE($B36,AD$4)&gt;end_date,"",SUMIFS(Data!$E:$E,Data!$A:$A,$B36,Data!$B:$B,AD$4))</f>
        <v/>
      </c>
      <c r="AE36" s="22" t="str">
        <f>IF(EDATE($B36,AE$4)&gt;end_date,"",SUMIFS(Data!$E:$E,Data!$A:$A,$B36,Data!$B:$B,AE$4))</f>
        <v/>
      </c>
      <c r="AF36" s="22" t="str">
        <f>IF(EDATE($B36,AF$4)&gt;end_date,"",SUMIFS(Data!$E:$E,Data!$A:$A,$B36,Data!$B:$B,AF$4))</f>
        <v/>
      </c>
      <c r="AG36" s="22" t="str">
        <f>IF(EDATE($B36,AG$4)&gt;end_date,"",SUMIFS(Data!$E:$E,Data!$A:$A,$B36,Data!$B:$B,AG$4))</f>
        <v/>
      </c>
      <c r="AH36" s="22" t="str">
        <f>IF(EDATE($B36,AH$4)&gt;end_date,"",SUMIFS(Data!$E:$E,Data!$A:$A,$B36,Data!$B:$B,AH$4))</f>
        <v/>
      </c>
      <c r="AI36" s="22" t="str">
        <f>IF(EDATE($B36,AI$4)&gt;end_date,"",SUMIFS(Data!$E:$E,Data!$A:$A,$B36,Data!$B:$B,AI$4))</f>
        <v/>
      </c>
      <c r="AJ36" s="22" t="str">
        <f>IF(EDATE($B36,AJ$4)&gt;end_date,"",SUMIFS(Data!$E:$E,Data!$A:$A,$B36,Data!$B:$B,AJ$4))</f>
        <v/>
      </c>
      <c r="AK36" s="22" t="str">
        <f>IF(EDATE($B36,AK$4)&gt;end_date,"",SUMIFS(Data!$E:$E,Data!$A:$A,$B36,Data!$B:$B,AK$4))</f>
        <v/>
      </c>
      <c r="AL36" s="22" t="str">
        <f>IF(EDATE($B36,AL$4)&gt;end_date,"",SUMIFS(Data!$E:$E,Data!$A:$A,$B36,Data!$B:$B,AL$4))</f>
        <v/>
      </c>
      <c r="AM36" s="22" t="str">
        <f>IF(EDATE($B36,AM$4)&gt;end_date,"",SUMIFS(Data!$E:$E,Data!$A:$A,$B36,Data!$B:$B,AM$4))</f>
        <v/>
      </c>
      <c r="AN36" s="22" t="str">
        <f>IF(EDATE($B36,AN$4)&gt;end_date,"",SUMIFS(Data!$E:$E,Data!$A:$A,$B36,Data!$B:$B,AN$4))</f>
        <v/>
      </c>
      <c r="AO36" s="22" t="str">
        <f>IF(EDATE($B36,AO$4)&gt;end_date,"",SUMIFS(Data!$E:$E,Data!$A:$A,$B36,Data!$B:$B,AO$4))</f>
        <v/>
      </c>
      <c r="AP36" s="22" t="str">
        <f>IF(EDATE($B36,AP$4)&gt;end_date,"",SUMIFS(Data!$E:$E,Data!$A:$A,$B36,Data!$B:$B,AP$4))</f>
        <v/>
      </c>
      <c r="AQ36" s="22" t="str">
        <f>IF(EDATE($B36,AQ$4)&gt;end_date,"",SUMIFS(Data!$E:$E,Data!$A:$A,$B36,Data!$B:$B,AQ$4))</f>
        <v/>
      </c>
      <c r="AR36" s="22" t="str">
        <f>IF(EDATE($B36,AR$4)&gt;end_date,"",SUMIFS(Data!$E:$E,Data!$A:$A,$B36,Data!$B:$B,AR$4))</f>
        <v/>
      </c>
      <c r="AS36" s="22" t="str">
        <f>IF(EDATE($B36,AS$4)&gt;end_date,"",SUMIFS(Data!$E:$E,Data!$A:$A,$B36,Data!$B:$B,AS$4))</f>
        <v/>
      </c>
      <c r="AT36" s="22" t="str">
        <f>IF(EDATE($B36,AT$4)&gt;end_date,"",SUMIFS(Data!$E:$E,Data!$A:$A,$B36,Data!$B:$B,AT$4))</f>
        <v/>
      </c>
      <c r="AU36" s="22" t="str">
        <f>IF(EDATE($B36,AU$4)&gt;end_date,"",SUMIFS(Data!$E:$E,Data!$A:$A,$B36,Data!$B:$B,AU$4))</f>
        <v/>
      </c>
      <c r="AV36" s="22" t="str">
        <f>IF(EDATE($B36,AV$4)&gt;end_date,"",SUMIFS(Data!$E:$E,Data!$A:$A,$B36,Data!$B:$B,AV$4))</f>
        <v/>
      </c>
      <c r="AW36" s="22" t="str">
        <f>IF(EDATE($B36,AW$4)&gt;end_date,"",SUMIFS(Data!$E:$E,Data!$A:$A,$B36,Data!$B:$B,AW$4))</f>
        <v/>
      </c>
      <c r="AX36" s="22" t="str">
        <f>IF(EDATE($B36,AX$4)&gt;end_date,"",SUMIFS(Data!$E:$E,Data!$A:$A,$B36,Data!$B:$B,AX$4))</f>
        <v/>
      </c>
      <c r="AY36" s="22" t="str">
        <f>IF(EDATE($B36,AY$4)&gt;end_date,"",SUMIFS(Data!$E:$E,Data!$A:$A,$B36,Data!$B:$B,AY$4))</f>
        <v/>
      </c>
      <c r="AZ36" s="22" t="str">
        <f>IF(EDATE($B36,AZ$4)&gt;end_date,"",SUMIFS(Data!$E:$E,Data!$A:$A,$B36,Data!$B:$B,AZ$4))</f>
        <v/>
      </c>
      <c r="BA36" s="22" t="str">
        <f>IF(EDATE($B36,BA$4)&gt;end_date,"",SUMIFS(Data!$E:$E,Data!$A:$A,$B36,Data!$B:$B,BA$4))</f>
        <v/>
      </c>
      <c r="BB36" s="22" t="str">
        <f>IF(EDATE($B36,BB$4)&gt;end_date,"",SUMIFS(Data!$E:$E,Data!$A:$A,$B36,Data!$B:$B,BB$4))</f>
        <v/>
      </c>
      <c r="BC36" s="22" t="str">
        <f>IF(EDATE($B36,BC$4)&gt;end_date,"",SUMIFS(Data!$E:$E,Data!$A:$A,$B36,Data!$B:$B,BC$4))</f>
        <v/>
      </c>
      <c r="BD36" s="23" t="str">
        <f>IF(EDATE($B36,BD$4)&gt;end_date,"",SUMIFS(Data!$E:$E,Data!$A:$A,$B36,Data!$B:$B,BD$4))</f>
        <v/>
      </c>
      <c r="BE36" s="16"/>
      <c r="BF36" s="16"/>
      <c r="BG36" s="16"/>
      <c r="BH36" s="16"/>
      <c r="BI36" s="16"/>
      <c r="BJ36" s="16"/>
      <c r="BK36" s="16"/>
      <c r="BL36" s="16"/>
      <c r="BM36" s="16"/>
      <c r="BN36" s="16"/>
      <c r="BO36" s="16"/>
      <c r="BP36" s="16"/>
    </row>
    <row r="37" spans="2:68" x14ac:dyDescent="0.25">
      <c r="B37" s="31">
        <f t="shared" si="1"/>
        <v>43160</v>
      </c>
      <c r="C37" s="22">
        <f>IF(EDATE($B37,C$4)&gt;end_date,"",SUMIFS(Data!$E:$E,Data!$A:$A,$B37,Data!$B:$B,C$4))</f>
        <v>0</v>
      </c>
      <c r="D37" s="22">
        <f>IF(EDATE($B37,D$4)&gt;end_date,"",SUMIFS(Data!$E:$E,Data!$A:$A,$B37,Data!$B:$B,D$4))</f>
        <v>0</v>
      </c>
      <c r="E37" s="22">
        <f>IF(EDATE($B37,E$4)&gt;end_date,"",SUMIFS(Data!$E:$E,Data!$A:$A,$B37,Data!$B:$B,E$4))</f>
        <v>0</v>
      </c>
      <c r="F37" s="22">
        <f>IF(EDATE($B37,F$4)&gt;end_date,"",SUMIFS(Data!$E:$E,Data!$A:$A,$B37,Data!$B:$B,F$4))</f>
        <v>0</v>
      </c>
      <c r="G37" s="22">
        <f>IF(EDATE($B37,G$4)&gt;end_date,"",SUMIFS(Data!$E:$E,Data!$A:$A,$B37,Data!$B:$B,G$4))</f>
        <v>0</v>
      </c>
      <c r="H37" s="22">
        <f>IF(EDATE($B37,H$4)&gt;end_date,"",SUMIFS(Data!$E:$E,Data!$A:$A,$B37,Data!$B:$B,H$4))</f>
        <v>0</v>
      </c>
      <c r="I37" s="22">
        <f>IF(EDATE($B37,I$4)&gt;end_date,"",SUMIFS(Data!$E:$E,Data!$A:$A,$B37,Data!$B:$B,I$4))</f>
        <v>0</v>
      </c>
      <c r="J37" s="22">
        <f>IF(EDATE($B37,J$4)&gt;end_date,"",SUMIFS(Data!$E:$E,Data!$A:$A,$B37,Data!$B:$B,J$4))</f>
        <v>0</v>
      </c>
      <c r="K37" s="22">
        <f>IF(EDATE($B37,K$4)&gt;end_date,"",SUMIFS(Data!$E:$E,Data!$A:$A,$B37,Data!$B:$B,K$4))</f>
        <v>0</v>
      </c>
      <c r="L37" s="22">
        <f>IF(EDATE($B37,L$4)&gt;end_date,"",SUMIFS(Data!$E:$E,Data!$A:$A,$B37,Data!$B:$B,L$4))</f>
        <v>0</v>
      </c>
      <c r="M37" s="22">
        <f>IF(EDATE($B37,M$4)&gt;end_date,"",SUMIFS(Data!$E:$E,Data!$A:$A,$B37,Data!$B:$B,M$4))</f>
        <v>0</v>
      </c>
      <c r="N37" s="22">
        <f>IF(EDATE($B37,N$4)&gt;end_date,"",SUMIFS(Data!$E:$E,Data!$A:$A,$B37,Data!$B:$B,N$4))</f>
        <v>0</v>
      </c>
      <c r="O37" s="22">
        <f>IF(EDATE($B37,O$4)&gt;end_date,"",SUMIFS(Data!$E:$E,Data!$A:$A,$B37,Data!$B:$B,O$4))</f>
        <v>0</v>
      </c>
      <c r="P37" s="22">
        <f>IF(EDATE($B37,P$4)&gt;end_date,"",SUMIFS(Data!$E:$E,Data!$A:$A,$B37,Data!$B:$B,P$4))</f>
        <v>0</v>
      </c>
      <c r="Q37" s="22">
        <f>IF(EDATE($B37,Q$4)&gt;end_date,"",SUMIFS(Data!$E:$E,Data!$A:$A,$B37,Data!$B:$B,Q$4))</f>
        <v>0</v>
      </c>
      <c r="R37" s="22">
        <f>IF(EDATE($B37,R$4)&gt;end_date,"",SUMIFS(Data!$E:$E,Data!$A:$A,$B37,Data!$B:$B,R$4))</f>
        <v>0</v>
      </c>
      <c r="S37" s="22">
        <f>IF(EDATE($B37,S$4)&gt;end_date,"",SUMIFS(Data!$E:$E,Data!$A:$A,$B37,Data!$B:$B,S$4))</f>
        <v>0</v>
      </c>
      <c r="T37" s="22">
        <f>IF(EDATE($B37,T$4)&gt;end_date,"",SUMIFS(Data!$E:$E,Data!$A:$A,$B37,Data!$B:$B,T$4))</f>
        <v>0</v>
      </c>
      <c r="U37" s="22">
        <f>IF(EDATE($B37,U$4)&gt;end_date,"",SUMIFS(Data!$E:$E,Data!$A:$A,$B37,Data!$B:$B,U$4))</f>
        <v>3767040</v>
      </c>
      <c r="V37" s="22">
        <f>IF(EDATE($B37,V$4)&gt;end_date,"",SUMIFS(Data!$E:$E,Data!$A:$A,$B37,Data!$B:$B,V$4))</f>
        <v>3882240</v>
      </c>
      <c r="W37" s="22">
        <f>IF(EDATE($B37,W$4)&gt;end_date,"",SUMIFS(Data!$E:$E,Data!$A:$A,$B37,Data!$B:$B,W$4))</f>
        <v>3971520</v>
      </c>
      <c r="X37" s="22">
        <f>IF(EDATE($B37,X$4)&gt;end_date,"",SUMIFS(Data!$E:$E,Data!$A:$A,$B37,Data!$B:$B,X$4))</f>
        <v>4046400</v>
      </c>
      <c r="Y37" s="22" t="str">
        <f>IF(EDATE($B37,Y$4)&gt;end_date,"",SUMIFS(Data!$E:$E,Data!$A:$A,$B37,Data!$B:$B,Y$4))</f>
        <v/>
      </c>
      <c r="Z37" s="22" t="str">
        <f>IF(EDATE($B37,Z$4)&gt;end_date,"",SUMIFS(Data!$E:$E,Data!$A:$A,$B37,Data!$B:$B,Z$4))</f>
        <v/>
      </c>
      <c r="AA37" s="22" t="str">
        <f>IF(EDATE($B37,AA$4)&gt;end_date,"",SUMIFS(Data!$E:$E,Data!$A:$A,$B37,Data!$B:$B,AA$4))</f>
        <v/>
      </c>
      <c r="AB37" s="22" t="str">
        <f>IF(EDATE($B37,AB$4)&gt;end_date,"",SUMIFS(Data!$E:$E,Data!$A:$A,$B37,Data!$B:$B,AB$4))</f>
        <v/>
      </c>
      <c r="AC37" s="22" t="str">
        <f>IF(EDATE($B37,AC$4)&gt;end_date,"",SUMIFS(Data!$E:$E,Data!$A:$A,$B37,Data!$B:$B,AC$4))</f>
        <v/>
      </c>
      <c r="AD37" s="22" t="str">
        <f>IF(EDATE($B37,AD$4)&gt;end_date,"",SUMIFS(Data!$E:$E,Data!$A:$A,$B37,Data!$B:$B,AD$4))</f>
        <v/>
      </c>
      <c r="AE37" s="22" t="str">
        <f>IF(EDATE($B37,AE$4)&gt;end_date,"",SUMIFS(Data!$E:$E,Data!$A:$A,$B37,Data!$B:$B,AE$4))</f>
        <v/>
      </c>
      <c r="AF37" s="22" t="str">
        <f>IF(EDATE($B37,AF$4)&gt;end_date,"",SUMIFS(Data!$E:$E,Data!$A:$A,$B37,Data!$B:$B,AF$4))</f>
        <v/>
      </c>
      <c r="AG37" s="22" t="str">
        <f>IF(EDATE($B37,AG$4)&gt;end_date,"",SUMIFS(Data!$E:$E,Data!$A:$A,$B37,Data!$B:$B,AG$4))</f>
        <v/>
      </c>
      <c r="AH37" s="22" t="str">
        <f>IF(EDATE($B37,AH$4)&gt;end_date,"",SUMIFS(Data!$E:$E,Data!$A:$A,$B37,Data!$B:$B,AH$4))</f>
        <v/>
      </c>
      <c r="AI37" s="22" t="str">
        <f>IF(EDATE($B37,AI$4)&gt;end_date,"",SUMIFS(Data!$E:$E,Data!$A:$A,$B37,Data!$B:$B,AI$4))</f>
        <v/>
      </c>
      <c r="AJ37" s="22" t="str">
        <f>IF(EDATE($B37,AJ$4)&gt;end_date,"",SUMIFS(Data!$E:$E,Data!$A:$A,$B37,Data!$B:$B,AJ$4))</f>
        <v/>
      </c>
      <c r="AK37" s="22" t="str">
        <f>IF(EDATE($B37,AK$4)&gt;end_date,"",SUMIFS(Data!$E:$E,Data!$A:$A,$B37,Data!$B:$B,AK$4))</f>
        <v/>
      </c>
      <c r="AL37" s="22" t="str">
        <f>IF(EDATE($B37,AL$4)&gt;end_date,"",SUMIFS(Data!$E:$E,Data!$A:$A,$B37,Data!$B:$B,AL$4))</f>
        <v/>
      </c>
      <c r="AM37" s="22" t="str">
        <f>IF(EDATE($B37,AM$4)&gt;end_date,"",SUMIFS(Data!$E:$E,Data!$A:$A,$B37,Data!$B:$B,AM$4))</f>
        <v/>
      </c>
      <c r="AN37" s="22" t="str">
        <f>IF(EDATE($B37,AN$4)&gt;end_date,"",SUMIFS(Data!$E:$E,Data!$A:$A,$B37,Data!$B:$B,AN$4))</f>
        <v/>
      </c>
      <c r="AO37" s="22" t="str">
        <f>IF(EDATE($B37,AO$4)&gt;end_date,"",SUMIFS(Data!$E:$E,Data!$A:$A,$B37,Data!$B:$B,AO$4))</f>
        <v/>
      </c>
      <c r="AP37" s="22" t="str">
        <f>IF(EDATE($B37,AP$4)&gt;end_date,"",SUMIFS(Data!$E:$E,Data!$A:$A,$B37,Data!$B:$B,AP$4))</f>
        <v/>
      </c>
      <c r="AQ37" s="22" t="str">
        <f>IF(EDATE($B37,AQ$4)&gt;end_date,"",SUMIFS(Data!$E:$E,Data!$A:$A,$B37,Data!$B:$B,AQ$4))</f>
        <v/>
      </c>
      <c r="AR37" s="22" t="str">
        <f>IF(EDATE($B37,AR$4)&gt;end_date,"",SUMIFS(Data!$E:$E,Data!$A:$A,$B37,Data!$B:$B,AR$4))</f>
        <v/>
      </c>
      <c r="AS37" s="22" t="str">
        <f>IF(EDATE($B37,AS$4)&gt;end_date,"",SUMIFS(Data!$E:$E,Data!$A:$A,$B37,Data!$B:$B,AS$4))</f>
        <v/>
      </c>
      <c r="AT37" s="22" t="str">
        <f>IF(EDATE($B37,AT$4)&gt;end_date,"",SUMIFS(Data!$E:$E,Data!$A:$A,$B37,Data!$B:$B,AT$4))</f>
        <v/>
      </c>
      <c r="AU37" s="22" t="str">
        <f>IF(EDATE($B37,AU$4)&gt;end_date,"",SUMIFS(Data!$E:$E,Data!$A:$A,$B37,Data!$B:$B,AU$4))</f>
        <v/>
      </c>
      <c r="AV37" s="22" t="str">
        <f>IF(EDATE($B37,AV$4)&gt;end_date,"",SUMIFS(Data!$E:$E,Data!$A:$A,$B37,Data!$B:$B,AV$4))</f>
        <v/>
      </c>
      <c r="AW37" s="22" t="str">
        <f>IF(EDATE($B37,AW$4)&gt;end_date,"",SUMIFS(Data!$E:$E,Data!$A:$A,$B37,Data!$B:$B,AW$4))</f>
        <v/>
      </c>
      <c r="AX37" s="22" t="str">
        <f>IF(EDATE($B37,AX$4)&gt;end_date,"",SUMIFS(Data!$E:$E,Data!$A:$A,$B37,Data!$B:$B,AX$4))</f>
        <v/>
      </c>
      <c r="AY37" s="22" t="str">
        <f>IF(EDATE($B37,AY$4)&gt;end_date,"",SUMIFS(Data!$E:$E,Data!$A:$A,$B37,Data!$B:$B,AY$4))</f>
        <v/>
      </c>
      <c r="AZ37" s="22" t="str">
        <f>IF(EDATE($B37,AZ$4)&gt;end_date,"",SUMIFS(Data!$E:$E,Data!$A:$A,$B37,Data!$B:$B,AZ$4))</f>
        <v/>
      </c>
      <c r="BA37" s="22" t="str">
        <f>IF(EDATE($B37,BA$4)&gt;end_date,"",SUMIFS(Data!$E:$E,Data!$A:$A,$B37,Data!$B:$B,BA$4))</f>
        <v/>
      </c>
      <c r="BB37" s="22" t="str">
        <f>IF(EDATE($B37,BB$4)&gt;end_date,"",SUMIFS(Data!$E:$E,Data!$A:$A,$B37,Data!$B:$B,BB$4))</f>
        <v/>
      </c>
      <c r="BC37" s="22" t="str">
        <f>IF(EDATE($B37,BC$4)&gt;end_date,"",SUMIFS(Data!$E:$E,Data!$A:$A,$B37,Data!$B:$B,BC$4))</f>
        <v/>
      </c>
      <c r="BD37" s="23" t="str">
        <f>IF(EDATE($B37,BD$4)&gt;end_date,"",SUMIFS(Data!$E:$E,Data!$A:$A,$B37,Data!$B:$B,BD$4))</f>
        <v/>
      </c>
      <c r="BE37" s="16"/>
      <c r="BF37" s="16"/>
      <c r="BG37" s="16"/>
      <c r="BH37" s="16"/>
      <c r="BI37" s="16"/>
      <c r="BJ37" s="16"/>
      <c r="BK37" s="16"/>
      <c r="BL37" s="16"/>
      <c r="BM37" s="16"/>
      <c r="BN37" s="16"/>
      <c r="BO37" s="16"/>
      <c r="BP37" s="16"/>
    </row>
    <row r="38" spans="2:68" x14ac:dyDescent="0.25">
      <c r="B38" s="31">
        <f t="shared" si="1"/>
        <v>43191</v>
      </c>
      <c r="C38" s="22">
        <f>IF(EDATE($B38,C$4)&gt;end_date,"",SUMIFS(Data!$E:$E,Data!$A:$A,$B38,Data!$B:$B,C$4))</f>
        <v>0</v>
      </c>
      <c r="D38" s="22">
        <f>IF(EDATE($B38,D$4)&gt;end_date,"",SUMIFS(Data!$E:$E,Data!$A:$A,$B38,Data!$B:$B,D$4))</f>
        <v>0</v>
      </c>
      <c r="E38" s="22">
        <f>IF(EDATE($B38,E$4)&gt;end_date,"",SUMIFS(Data!$E:$E,Data!$A:$A,$B38,Data!$B:$B,E$4))</f>
        <v>0</v>
      </c>
      <c r="F38" s="22">
        <f>IF(EDATE($B38,F$4)&gt;end_date,"",SUMIFS(Data!$E:$E,Data!$A:$A,$B38,Data!$B:$B,F$4))</f>
        <v>0</v>
      </c>
      <c r="G38" s="22">
        <f>IF(EDATE($B38,G$4)&gt;end_date,"",SUMIFS(Data!$E:$E,Data!$A:$A,$B38,Data!$B:$B,G$4))</f>
        <v>0</v>
      </c>
      <c r="H38" s="22">
        <f>IF(EDATE($B38,H$4)&gt;end_date,"",SUMIFS(Data!$E:$E,Data!$A:$A,$B38,Data!$B:$B,H$4))</f>
        <v>0</v>
      </c>
      <c r="I38" s="22">
        <f>IF(EDATE($B38,I$4)&gt;end_date,"",SUMIFS(Data!$E:$E,Data!$A:$A,$B38,Data!$B:$B,I$4))</f>
        <v>0</v>
      </c>
      <c r="J38" s="22">
        <f>IF(EDATE($B38,J$4)&gt;end_date,"",SUMIFS(Data!$E:$E,Data!$A:$A,$B38,Data!$B:$B,J$4))</f>
        <v>0</v>
      </c>
      <c r="K38" s="22">
        <f>IF(EDATE($B38,K$4)&gt;end_date,"",SUMIFS(Data!$E:$E,Data!$A:$A,$B38,Data!$B:$B,K$4))</f>
        <v>0</v>
      </c>
      <c r="L38" s="22">
        <f>IF(EDATE($B38,L$4)&gt;end_date,"",SUMIFS(Data!$E:$E,Data!$A:$A,$B38,Data!$B:$B,L$4))</f>
        <v>0</v>
      </c>
      <c r="M38" s="22">
        <f>IF(EDATE($B38,M$4)&gt;end_date,"",SUMIFS(Data!$E:$E,Data!$A:$A,$B38,Data!$B:$B,M$4))</f>
        <v>0</v>
      </c>
      <c r="N38" s="22">
        <f>IF(EDATE($B38,N$4)&gt;end_date,"",SUMIFS(Data!$E:$E,Data!$A:$A,$B38,Data!$B:$B,N$4))</f>
        <v>0</v>
      </c>
      <c r="O38" s="22">
        <f>IF(EDATE($B38,O$4)&gt;end_date,"",SUMIFS(Data!$E:$E,Data!$A:$A,$B38,Data!$B:$B,O$4))</f>
        <v>0</v>
      </c>
      <c r="P38" s="22">
        <f>IF(EDATE($B38,P$4)&gt;end_date,"",SUMIFS(Data!$E:$E,Data!$A:$A,$B38,Data!$B:$B,P$4))</f>
        <v>0</v>
      </c>
      <c r="Q38" s="22">
        <f>IF(EDATE($B38,Q$4)&gt;end_date,"",SUMIFS(Data!$E:$E,Data!$A:$A,$B38,Data!$B:$B,Q$4))</f>
        <v>0</v>
      </c>
      <c r="R38" s="22">
        <f>IF(EDATE($B38,R$4)&gt;end_date,"",SUMIFS(Data!$E:$E,Data!$A:$A,$B38,Data!$B:$B,R$4))</f>
        <v>0</v>
      </c>
      <c r="S38" s="22">
        <f>IF(EDATE($B38,S$4)&gt;end_date,"",SUMIFS(Data!$E:$E,Data!$A:$A,$B38,Data!$B:$B,S$4))</f>
        <v>0</v>
      </c>
      <c r="T38" s="22">
        <f>IF(EDATE($B38,T$4)&gt;end_date,"",SUMIFS(Data!$E:$E,Data!$A:$A,$B38,Data!$B:$B,T$4))</f>
        <v>0</v>
      </c>
      <c r="U38" s="22">
        <f>IF(EDATE($B38,U$4)&gt;end_date,"",SUMIFS(Data!$E:$E,Data!$A:$A,$B38,Data!$B:$B,U$4))</f>
        <v>3796800</v>
      </c>
      <c r="V38" s="22">
        <f>IF(EDATE($B38,V$4)&gt;end_date,"",SUMIFS(Data!$E:$E,Data!$A:$A,$B38,Data!$B:$B,V$4))</f>
        <v>3892800</v>
      </c>
      <c r="W38" s="22">
        <f>IF(EDATE($B38,W$4)&gt;end_date,"",SUMIFS(Data!$E:$E,Data!$A:$A,$B38,Data!$B:$B,W$4))</f>
        <v>3970560</v>
      </c>
      <c r="X38" s="22" t="str">
        <f>IF(EDATE($B38,X$4)&gt;end_date,"",SUMIFS(Data!$E:$E,Data!$A:$A,$B38,Data!$B:$B,X$4))</f>
        <v/>
      </c>
      <c r="Y38" s="22" t="str">
        <f>IF(EDATE($B38,Y$4)&gt;end_date,"",SUMIFS(Data!$E:$E,Data!$A:$A,$B38,Data!$B:$B,Y$4))</f>
        <v/>
      </c>
      <c r="Z38" s="22" t="str">
        <f>IF(EDATE($B38,Z$4)&gt;end_date,"",SUMIFS(Data!$E:$E,Data!$A:$A,$B38,Data!$B:$B,Z$4))</f>
        <v/>
      </c>
      <c r="AA38" s="22" t="str">
        <f>IF(EDATE($B38,AA$4)&gt;end_date,"",SUMIFS(Data!$E:$E,Data!$A:$A,$B38,Data!$B:$B,AA$4))</f>
        <v/>
      </c>
      <c r="AB38" s="22" t="str">
        <f>IF(EDATE($B38,AB$4)&gt;end_date,"",SUMIFS(Data!$E:$E,Data!$A:$A,$B38,Data!$B:$B,AB$4))</f>
        <v/>
      </c>
      <c r="AC38" s="22" t="str">
        <f>IF(EDATE($B38,AC$4)&gt;end_date,"",SUMIFS(Data!$E:$E,Data!$A:$A,$B38,Data!$B:$B,AC$4))</f>
        <v/>
      </c>
      <c r="AD38" s="22" t="str">
        <f>IF(EDATE($B38,AD$4)&gt;end_date,"",SUMIFS(Data!$E:$E,Data!$A:$A,$B38,Data!$B:$B,AD$4))</f>
        <v/>
      </c>
      <c r="AE38" s="22" t="str">
        <f>IF(EDATE($B38,AE$4)&gt;end_date,"",SUMIFS(Data!$E:$E,Data!$A:$A,$B38,Data!$B:$B,AE$4))</f>
        <v/>
      </c>
      <c r="AF38" s="22" t="str">
        <f>IF(EDATE($B38,AF$4)&gt;end_date,"",SUMIFS(Data!$E:$E,Data!$A:$A,$B38,Data!$B:$B,AF$4))</f>
        <v/>
      </c>
      <c r="AG38" s="22" t="str">
        <f>IF(EDATE($B38,AG$4)&gt;end_date,"",SUMIFS(Data!$E:$E,Data!$A:$A,$B38,Data!$B:$B,AG$4))</f>
        <v/>
      </c>
      <c r="AH38" s="22" t="str">
        <f>IF(EDATE($B38,AH$4)&gt;end_date,"",SUMIFS(Data!$E:$E,Data!$A:$A,$B38,Data!$B:$B,AH$4))</f>
        <v/>
      </c>
      <c r="AI38" s="22" t="str">
        <f>IF(EDATE($B38,AI$4)&gt;end_date,"",SUMIFS(Data!$E:$E,Data!$A:$A,$B38,Data!$B:$B,AI$4))</f>
        <v/>
      </c>
      <c r="AJ38" s="22" t="str">
        <f>IF(EDATE($B38,AJ$4)&gt;end_date,"",SUMIFS(Data!$E:$E,Data!$A:$A,$B38,Data!$B:$B,AJ$4))</f>
        <v/>
      </c>
      <c r="AK38" s="22" t="str">
        <f>IF(EDATE($B38,AK$4)&gt;end_date,"",SUMIFS(Data!$E:$E,Data!$A:$A,$B38,Data!$B:$B,AK$4))</f>
        <v/>
      </c>
      <c r="AL38" s="22" t="str">
        <f>IF(EDATE($B38,AL$4)&gt;end_date,"",SUMIFS(Data!$E:$E,Data!$A:$A,$B38,Data!$B:$B,AL$4))</f>
        <v/>
      </c>
      <c r="AM38" s="22" t="str">
        <f>IF(EDATE($B38,AM$4)&gt;end_date,"",SUMIFS(Data!$E:$E,Data!$A:$A,$B38,Data!$B:$B,AM$4))</f>
        <v/>
      </c>
      <c r="AN38" s="22" t="str">
        <f>IF(EDATE($B38,AN$4)&gt;end_date,"",SUMIFS(Data!$E:$E,Data!$A:$A,$B38,Data!$B:$B,AN$4))</f>
        <v/>
      </c>
      <c r="AO38" s="22" t="str">
        <f>IF(EDATE($B38,AO$4)&gt;end_date,"",SUMIFS(Data!$E:$E,Data!$A:$A,$B38,Data!$B:$B,AO$4))</f>
        <v/>
      </c>
      <c r="AP38" s="22" t="str">
        <f>IF(EDATE($B38,AP$4)&gt;end_date,"",SUMIFS(Data!$E:$E,Data!$A:$A,$B38,Data!$B:$B,AP$4))</f>
        <v/>
      </c>
      <c r="AQ38" s="22" t="str">
        <f>IF(EDATE($B38,AQ$4)&gt;end_date,"",SUMIFS(Data!$E:$E,Data!$A:$A,$B38,Data!$B:$B,AQ$4))</f>
        <v/>
      </c>
      <c r="AR38" s="22" t="str">
        <f>IF(EDATE($B38,AR$4)&gt;end_date,"",SUMIFS(Data!$E:$E,Data!$A:$A,$B38,Data!$B:$B,AR$4))</f>
        <v/>
      </c>
      <c r="AS38" s="22" t="str">
        <f>IF(EDATE($B38,AS$4)&gt;end_date,"",SUMIFS(Data!$E:$E,Data!$A:$A,$B38,Data!$B:$B,AS$4))</f>
        <v/>
      </c>
      <c r="AT38" s="22" t="str">
        <f>IF(EDATE($B38,AT$4)&gt;end_date,"",SUMIFS(Data!$E:$E,Data!$A:$A,$B38,Data!$B:$B,AT$4))</f>
        <v/>
      </c>
      <c r="AU38" s="22" t="str">
        <f>IF(EDATE($B38,AU$4)&gt;end_date,"",SUMIFS(Data!$E:$E,Data!$A:$A,$B38,Data!$B:$B,AU$4))</f>
        <v/>
      </c>
      <c r="AV38" s="22" t="str">
        <f>IF(EDATE($B38,AV$4)&gt;end_date,"",SUMIFS(Data!$E:$E,Data!$A:$A,$B38,Data!$B:$B,AV$4))</f>
        <v/>
      </c>
      <c r="AW38" s="22" t="str">
        <f>IF(EDATE($B38,AW$4)&gt;end_date,"",SUMIFS(Data!$E:$E,Data!$A:$A,$B38,Data!$B:$B,AW$4))</f>
        <v/>
      </c>
      <c r="AX38" s="22" t="str">
        <f>IF(EDATE($B38,AX$4)&gt;end_date,"",SUMIFS(Data!$E:$E,Data!$A:$A,$B38,Data!$B:$B,AX$4))</f>
        <v/>
      </c>
      <c r="AY38" s="22" t="str">
        <f>IF(EDATE($B38,AY$4)&gt;end_date,"",SUMIFS(Data!$E:$E,Data!$A:$A,$B38,Data!$B:$B,AY$4))</f>
        <v/>
      </c>
      <c r="AZ38" s="22" t="str">
        <f>IF(EDATE($B38,AZ$4)&gt;end_date,"",SUMIFS(Data!$E:$E,Data!$A:$A,$B38,Data!$B:$B,AZ$4))</f>
        <v/>
      </c>
      <c r="BA38" s="22" t="str">
        <f>IF(EDATE($B38,BA$4)&gt;end_date,"",SUMIFS(Data!$E:$E,Data!$A:$A,$B38,Data!$B:$B,BA$4))</f>
        <v/>
      </c>
      <c r="BB38" s="22" t="str">
        <f>IF(EDATE($B38,BB$4)&gt;end_date,"",SUMIFS(Data!$E:$E,Data!$A:$A,$B38,Data!$B:$B,BB$4))</f>
        <v/>
      </c>
      <c r="BC38" s="22" t="str">
        <f>IF(EDATE($B38,BC$4)&gt;end_date,"",SUMIFS(Data!$E:$E,Data!$A:$A,$B38,Data!$B:$B,BC$4))</f>
        <v/>
      </c>
      <c r="BD38" s="23" t="str">
        <f>IF(EDATE($B38,BD$4)&gt;end_date,"",SUMIFS(Data!$E:$E,Data!$A:$A,$B38,Data!$B:$B,BD$4))</f>
        <v/>
      </c>
      <c r="BE38" s="16"/>
      <c r="BF38" s="16"/>
      <c r="BG38" s="16"/>
      <c r="BH38" s="16"/>
      <c r="BI38" s="16"/>
      <c r="BJ38" s="16"/>
      <c r="BK38" s="16"/>
      <c r="BL38" s="16"/>
      <c r="BM38" s="16"/>
      <c r="BN38" s="16"/>
      <c r="BO38" s="16"/>
      <c r="BP38" s="16"/>
    </row>
    <row r="39" spans="2:68" x14ac:dyDescent="0.25">
      <c r="B39" s="31">
        <f t="shared" si="1"/>
        <v>43221</v>
      </c>
      <c r="C39" s="22">
        <f>IF(EDATE($B39,C$4)&gt;end_date,"",SUMIFS(Data!$E:$E,Data!$A:$A,$B39,Data!$B:$B,C$4))</f>
        <v>0</v>
      </c>
      <c r="D39" s="22">
        <f>IF(EDATE($B39,D$4)&gt;end_date,"",SUMIFS(Data!$E:$E,Data!$A:$A,$B39,Data!$B:$B,D$4))</f>
        <v>0</v>
      </c>
      <c r="E39" s="22">
        <f>IF(EDATE($B39,E$4)&gt;end_date,"",SUMIFS(Data!$E:$E,Data!$A:$A,$B39,Data!$B:$B,E$4))</f>
        <v>0</v>
      </c>
      <c r="F39" s="22">
        <f>IF(EDATE($B39,F$4)&gt;end_date,"",SUMIFS(Data!$E:$E,Data!$A:$A,$B39,Data!$B:$B,F$4))</f>
        <v>0</v>
      </c>
      <c r="G39" s="22">
        <f>IF(EDATE($B39,G$4)&gt;end_date,"",SUMIFS(Data!$E:$E,Data!$A:$A,$B39,Data!$B:$B,G$4))</f>
        <v>0</v>
      </c>
      <c r="H39" s="22">
        <f>IF(EDATE($B39,H$4)&gt;end_date,"",SUMIFS(Data!$E:$E,Data!$A:$A,$B39,Data!$B:$B,H$4))</f>
        <v>0</v>
      </c>
      <c r="I39" s="22">
        <f>IF(EDATE($B39,I$4)&gt;end_date,"",SUMIFS(Data!$E:$E,Data!$A:$A,$B39,Data!$B:$B,I$4))</f>
        <v>0</v>
      </c>
      <c r="J39" s="22">
        <f>IF(EDATE($B39,J$4)&gt;end_date,"",SUMIFS(Data!$E:$E,Data!$A:$A,$B39,Data!$B:$B,J$4))</f>
        <v>0</v>
      </c>
      <c r="K39" s="22">
        <f>IF(EDATE($B39,K$4)&gt;end_date,"",SUMIFS(Data!$E:$E,Data!$A:$A,$B39,Data!$B:$B,K$4))</f>
        <v>0</v>
      </c>
      <c r="L39" s="22">
        <f>IF(EDATE($B39,L$4)&gt;end_date,"",SUMIFS(Data!$E:$E,Data!$A:$A,$B39,Data!$B:$B,L$4))</f>
        <v>0</v>
      </c>
      <c r="M39" s="22">
        <f>IF(EDATE($B39,M$4)&gt;end_date,"",SUMIFS(Data!$E:$E,Data!$A:$A,$B39,Data!$B:$B,M$4))</f>
        <v>0</v>
      </c>
      <c r="N39" s="22">
        <f>IF(EDATE($B39,N$4)&gt;end_date,"",SUMIFS(Data!$E:$E,Data!$A:$A,$B39,Data!$B:$B,N$4))</f>
        <v>0</v>
      </c>
      <c r="O39" s="22">
        <f>IF(EDATE($B39,O$4)&gt;end_date,"",SUMIFS(Data!$E:$E,Data!$A:$A,$B39,Data!$B:$B,O$4))</f>
        <v>0</v>
      </c>
      <c r="P39" s="22">
        <f>IF(EDATE($B39,P$4)&gt;end_date,"",SUMIFS(Data!$E:$E,Data!$A:$A,$B39,Data!$B:$B,P$4))</f>
        <v>0</v>
      </c>
      <c r="Q39" s="22">
        <f>IF(EDATE($B39,Q$4)&gt;end_date,"",SUMIFS(Data!$E:$E,Data!$A:$A,$B39,Data!$B:$B,Q$4))</f>
        <v>0</v>
      </c>
      <c r="R39" s="22">
        <f>IF(EDATE($B39,R$4)&gt;end_date,"",SUMIFS(Data!$E:$E,Data!$A:$A,$B39,Data!$B:$B,R$4))</f>
        <v>0</v>
      </c>
      <c r="S39" s="22">
        <f>IF(EDATE($B39,S$4)&gt;end_date,"",SUMIFS(Data!$E:$E,Data!$A:$A,$B39,Data!$B:$B,S$4))</f>
        <v>0</v>
      </c>
      <c r="T39" s="22">
        <f>IF(EDATE($B39,T$4)&gt;end_date,"",SUMIFS(Data!$E:$E,Data!$A:$A,$B39,Data!$B:$B,T$4))</f>
        <v>0</v>
      </c>
      <c r="U39" s="22">
        <f>IF(EDATE($B39,U$4)&gt;end_date,"",SUMIFS(Data!$E:$E,Data!$A:$A,$B39,Data!$B:$B,U$4))</f>
        <v>3488000</v>
      </c>
      <c r="V39" s="22">
        <f>IF(EDATE($B39,V$4)&gt;end_date,"",SUMIFS(Data!$E:$E,Data!$A:$A,$B39,Data!$B:$B,V$4))</f>
        <v>3564800</v>
      </c>
      <c r="W39" s="22" t="str">
        <f>IF(EDATE($B39,W$4)&gt;end_date,"",SUMIFS(Data!$E:$E,Data!$A:$A,$B39,Data!$B:$B,W$4))</f>
        <v/>
      </c>
      <c r="X39" s="22" t="str">
        <f>IF(EDATE($B39,X$4)&gt;end_date,"",SUMIFS(Data!$E:$E,Data!$A:$A,$B39,Data!$B:$B,X$4))</f>
        <v/>
      </c>
      <c r="Y39" s="22" t="str">
        <f>IF(EDATE($B39,Y$4)&gt;end_date,"",SUMIFS(Data!$E:$E,Data!$A:$A,$B39,Data!$B:$B,Y$4))</f>
        <v/>
      </c>
      <c r="Z39" s="22" t="str">
        <f>IF(EDATE($B39,Z$4)&gt;end_date,"",SUMIFS(Data!$E:$E,Data!$A:$A,$B39,Data!$B:$B,Z$4))</f>
        <v/>
      </c>
      <c r="AA39" s="22" t="str">
        <f>IF(EDATE($B39,AA$4)&gt;end_date,"",SUMIFS(Data!$E:$E,Data!$A:$A,$B39,Data!$B:$B,AA$4))</f>
        <v/>
      </c>
      <c r="AB39" s="22" t="str">
        <f>IF(EDATE($B39,AB$4)&gt;end_date,"",SUMIFS(Data!$E:$E,Data!$A:$A,$B39,Data!$B:$B,AB$4))</f>
        <v/>
      </c>
      <c r="AC39" s="22" t="str">
        <f>IF(EDATE($B39,AC$4)&gt;end_date,"",SUMIFS(Data!$E:$E,Data!$A:$A,$B39,Data!$B:$B,AC$4))</f>
        <v/>
      </c>
      <c r="AD39" s="22" t="str">
        <f>IF(EDATE($B39,AD$4)&gt;end_date,"",SUMIFS(Data!$E:$E,Data!$A:$A,$B39,Data!$B:$B,AD$4))</f>
        <v/>
      </c>
      <c r="AE39" s="22" t="str">
        <f>IF(EDATE($B39,AE$4)&gt;end_date,"",SUMIFS(Data!$E:$E,Data!$A:$A,$B39,Data!$B:$B,AE$4))</f>
        <v/>
      </c>
      <c r="AF39" s="22" t="str">
        <f>IF(EDATE($B39,AF$4)&gt;end_date,"",SUMIFS(Data!$E:$E,Data!$A:$A,$B39,Data!$B:$B,AF$4))</f>
        <v/>
      </c>
      <c r="AG39" s="22" t="str">
        <f>IF(EDATE($B39,AG$4)&gt;end_date,"",SUMIFS(Data!$E:$E,Data!$A:$A,$B39,Data!$B:$B,AG$4))</f>
        <v/>
      </c>
      <c r="AH39" s="22" t="str">
        <f>IF(EDATE($B39,AH$4)&gt;end_date,"",SUMIFS(Data!$E:$E,Data!$A:$A,$B39,Data!$B:$B,AH$4))</f>
        <v/>
      </c>
      <c r="AI39" s="22" t="str">
        <f>IF(EDATE($B39,AI$4)&gt;end_date,"",SUMIFS(Data!$E:$E,Data!$A:$A,$B39,Data!$B:$B,AI$4))</f>
        <v/>
      </c>
      <c r="AJ39" s="22" t="str">
        <f>IF(EDATE($B39,AJ$4)&gt;end_date,"",SUMIFS(Data!$E:$E,Data!$A:$A,$B39,Data!$B:$B,AJ$4))</f>
        <v/>
      </c>
      <c r="AK39" s="22" t="str">
        <f>IF(EDATE($B39,AK$4)&gt;end_date,"",SUMIFS(Data!$E:$E,Data!$A:$A,$B39,Data!$B:$B,AK$4))</f>
        <v/>
      </c>
      <c r="AL39" s="22" t="str">
        <f>IF(EDATE($B39,AL$4)&gt;end_date,"",SUMIFS(Data!$E:$E,Data!$A:$A,$B39,Data!$B:$B,AL$4))</f>
        <v/>
      </c>
      <c r="AM39" s="22" t="str">
        <f>IF(EDATE($B39,AM$4)&gt;end_date,"",SUMIFS(Data!$E:$E,Data!$A:$A,$B39,Data!$B:$B,AM$4))</f>
        <v/>
      </c>
      <c r="AN39" s="22" t="str">
        <f>IF(EDATE($B39,AN$4)&gt;end_date,"",SUMIFS(Data!$E:$E,Data!$A:$A,$B39,Data!$B:$B,AN$4))</f>
        <v/>
      </c>
      <c r="AO39" s="22" t="str">
        <f>IF(EDATE($B39,AO$4)&gt;end_date,"",SUMIFS(Data!$E:$E,Data!$A:$A,$B39,Data!$B:$B,AO$4))</f>
        <v/>
      </c>
      <c r="AP39" s="22" t="str">
        <f>IF(EDATE($B39,AP$4)&gt;end_date,"",SUMIFS(Data!$E:$E,Data!$A:$A,$B39,Data!$B:$B,AP$4))</f>
        <v/>
      </c>
      <c r="AQ39" s="22" t="str">
        <f>IF(EDATE($B39,AQ$4)&gt;end_date,"",SUMIFS(Data!$E:$E,Data!$A:$A,$B39,Data!$B:$B,AQ$4))</f>
        <v/>
      </c>
      <c r="AR39" s="22" t="str">
        <f>IF(EDATE($B39,AR$4)&gt;end_date,"",SUMIFS(Data!$E:$E,Data!$A:$A,$B39,Data!$B:$B,AR$4))</f>
        <v/>
      </c>
      <c r="AS39" s="22" t="str">
        <f>IF(EDATE($B39,AS$4)&gt;end_date,"",SUMIFS(Data!$E:$E,Data!$A:$A,$B39,Data!$B:$B,AS$4))</f>
        <v/>
      </c>
      <c r="AT39" s="22" t="str">
        <f>IF(EDATE($B39,AT$4)&gt;end_date,"",SUMIFS(Data!$E:$E,Data!$A:$A,$B39,Data!$B:$B,AT$4))</f>
        <v/>
      </c>
      <c r="AU39" s="22" t="str">
        <f>IF(EDATE($B39,AU$4)&gt;end_date,"",SUMIFS(Data!$E:$E,Data!$A:$A,$B39,Data!$B:$B,AU$4))</f>
        <v/>
      </c>
      <c r="AV39" s="22" t="str">
        <f>IF(EDATE($B39,AV$4)&gt;end_date,"",SUMIFS(Data!$E:$E,Data!$A:$A,$B39,Data!$B:$B,AV$4))</f>
        <v/>
      </c>
      <c r="AW39" s="22" t="str">
        <f>IF(EDATE($B39,AW$4)&gt;end_date,"",SUMIFS(Data!$E:$E,Data!$A:$A,$B39,Data!$B:$B,AW$4))</f>
        <v/>
      </c>
      <c r="AX39" s="22" t="str">
        <f>IF(EDATE($B39,AX$4)&gt;end_date,"",SUMIFS(Data!$E:$E,Data!$A:$A,$B39,Data!$B:$B,AX$4))</f>
        <v/>
      </c>
      <c r="AY39" s="22" t="str">
        <f>IF(EDATE($B39,AY$4)&gt;end_date,"",SUMIFS(Data!$E:$E,Data!$A:$A,$B39,Data!$B:$B,AY$4))</f>
        <v/>
      </c>
      <c r="AZ39" s="22" t="str">
        <f>IF(EDATE($B39,AZ$4)&gt;end_date,"",SUMIFS(Data!$E:$E,Data!$A:$A,$B39,Data!$B:$B,AZ$4))</f>
        <v/>
      </c>
      <c r="BA39" s="22" t="str">
        <f>IF(EDATE($B39,BA$4)&gt;end_date,"",SUMIFS(Data!$E:$E,Data!$A:$A,$B39,Data!$B:$B,BA$4))</f>
        <v/>
      </c>
      <c r="BB39" s="22" t="str">
        <f>IF(EDATE($B39,BB$4)&gt;end_date,"",SUMIFS(Data!$E:$E,Data!$A:$A,$B39,Data!$B:$B,BB$4))</f>
        <v/>
      </c>
      <c r="BC39" s="22" t="str">
        <f>IF(EDATE($B39,BC$4)&gt;end_date,"",SUMIFS(Data!$E:$E,Data!$A:$A,$B39,Data!$B:$B,BC$4))</f>
        <v/>
      </c>
      <c r="BD39" s="23" t="str">
        <f>IF(EDATE($B39,BD$4)&gt;end_date,"",SUMIFS(Data!$E:$E,Data!$A:$A,$B39,Data!$B:$B,BD$4))</f>
        <v/>
      </c>
      <c r="BE39" s="16"/>
      <c r="BF39" s="16"/>
      <c r="BG39" s="16"/>
      <c r="BH39" s="16"/>
      <c r="BI39" s="16"/>
      <c r="BJ39" s="16"/>
      <c r="BK39" s="16"/>
      <c r="BL39" s="16"/>
      <c r="BM39" s="16"/>
      <c r="BN39" s="16"/>
      <c r="BO39" s="16"/>
      <c r="BP39" s="16"/>
    </row>
    <row r="40" spans="2:68" x14ac:dyDescent="0.25">
      <c r="B40" s="31">
        <f t="shared" si="1"/>
        <v>43252</v>
      </c>
      <c r="C40" s="22">
        <f>IF(EDATE($B40,C$4)&gt;end_date,"",SUMIFS(Data!$E:$E,Data!$A:$A,$B40,Data!$B:$B,C$4))</f>
        <v>0</v>
      </c>
      <c r="D40" s="22">
        <f>IF(EDATE($B40,D$4)&gt;end_date,"",SUMIFS(Data!$E:$E,Data!$A:$A,$B40,Data!$B:$B,D$4))</f>
        <v>0</v>
      </c>
      <c r="E40" s="22">
        <f>IF(EDATE($B40,E$4)&gt;end_date,"",SUMIFS(Data!$E:$E,Data!$A:$A,$B40,Data!$B:$B,E$4))</f>
        <v>0</v>
      </c>
      <c r="F40" s="22">
        <f>IF(EDATE($B40,F$4)&gt;end_date,"",SUMIFS(Data!$E:$E,Data!$A:$A,$B40,Data!$B:$B,F$4))</f>
        <v>0</v>
      </c>
      <c r="G40" s="22">
        <f>IF(EDATE($B40,G$4)&gt;end_date,"",SUMIFS(Data!$E:$E,Data!$A:$A,$B40,Data!$B:$B,G$4))</f>
        <v>0</v>
      </c>
      <c r="H40" s="22">
        <f>IF(EDATE($B40,H$4)&gt;end_date,"",SUMIFS(Data!$E:$E,Data!$A:$A,$B40,Data!$B:$B,H$4))</f>
        <v>0</v>
      </c>
      <c r="I40" s="22">
        <f>IF(EDATE($B40,I$4)&gt;end_date,"",SUMIFS(Data!$E:$E,Data!$A:$A,$B40,Data!$B:$B,I$4))</f>
        <v>0</v>
      </c>
      <c r="J40" s="22">
        <f>IF(EDATE($B40,J$4)&gt;end_date,"",SUMIFS(Data!$E:$E,Data!$A:$A,$B40,Data!$B:$B,J$4))</f>
        <v>0</v>
      </c>
      <c r="K40" s="22">
        <f>IF(EDATE($B40,K$4)&gt;end_date,"",SUMIFS(Data!$E:$E,Data!$A:$A,$B40,Data!$B:$B,K$4))</f>
        <v>0</v>
      </c>
      <c r="L40" s="22">
        <f>IF(EDATE($B40,L$4)&gt;end_date,"",SUMIFS(Data!$E:$E,Data!$A:$A,$B40,Data!$B:$B,L$4))</f>
        <v>0</v>
      </c>
      <c r="M40" s="22">
        <f>IF(EDATE($B40,M$4)&gt;end_date,"",SUMIFS(Data!$E:$E,Data!$A:$A,$B40,Data!$B:$B,M$4))</f>
        <v>0</v>
      </c>
      <c r="N40" s="22">
        <f>IF(EDATE($B40,N$4)&gt;end_date,"",SUMIFS(Data!$E:$E,Data!$A:$A,$B40,Data!$B:$B,N$4))</f>
        <v>0</v>
      </c>
      <c r="O40" s="22">
        <f>IF(EDATE($B40,O$4)&gt;end_date,"",SUMIFS(Data!$E:$E,Data!$A:$A,$B40,Data!$B:$B,O$4))</f>
        <v>0</v>
      </c>
      <c r="P40" s="22">
        <f>IF(EDATE($B40,P$4)&gt;end_date,"",SUMIFS(Data!$E:$E,Data!$A:$A,$B40,Data!$B:$B,P$4))</f>
        <v>0</v>
      </c>
      <c r="Q40" s="22">
        <f>IF(EDATE($B40,Q$4)&gt;end_date,"",SUMIFS(Data!$E:$E,Data!$A:$A,$B40,Data!$B:$B,Q$4))</f>
        <v>0</v>
      </c>
      <c r="R40" s="22">
        <f>IF(EDATE($B40,R$4)&gt;end_date,"",SUMIFS(Data!$E:$E,Data!$A:$A,$B40,Data!$B:$B,R$4))</f>
        <v>0</v>
      </c>
      <c r="S40" s="22">
        <f>IF(EDATE($B40,S$4)&gt;end_date,"",SUMIFS(Data!$E:$E,Data!$A:$A,$B40,Data!$B:$B,S$4))</f>
        <v>0</v>
      </c>
      <c r="T40" s="22">
        <f>IF(EDATE($B40,T$4)&gt;end_date,"",SUMIFS(Data!$E:$E,Data!$A:$A,$B40,Data!$B:$B,T$4))</f>
        <v>0</v>
      </c>
      <c r="U40" s="22">
        <f>IF(EDATE($B40,U$4)&gt;end_date,"",SUMIFS(Data!$E:$E,Data!$A:$A,$B40,Data!$B:$B,U$4))</f>
        <v>3656000</v>
      </c>
      <c r="V40" s="22" t="str">
        <f>IF(EDATE($B40,V$4)&gt;end_date,"",SUMIFS(Data!$E:$E,Data!$A:$A,$B40,Data!$B:$B,V$4))</f>
        <v/>
      </c>
      <c r="W40" s="22" t="str">
        <f>IF(EDATE($B40,W$4)&gt;end_date,"",SUMIFS(Data!$E:$E,Data!$A:$A,$B40,Data!$B:$B,W$4))</f>
        <v/>
      </c>
      <c r="X40" s="22" t="str">
        <f>IF(EDATE($B40,X$4)&gt;end_date,"",SUMIFS(Data!$E:$E,Data!$A:$A,$B40,Data!$B:$B,X$4))</f>
        <v/>
      </c>
      <c r="Y40" s="22" t="str">
        <f>IF(EDATE($B40,Y$4)&gt;end_date,"",SUMIFS(Data!$E:$E,Data!$A:$A,$B40,Data!$B:$B,Y$4))</f>
        <v/>
      </c>
      <c r="Z40" s="22" t="str">
        <f>IF(EDATE($B40,Z$4)&gt;end_date,"",SUMIFS(Data!$E:$E,Data!$A:$A,$B40,Data!$B:$B,Z$4))</f>
        <v/>
      </c>
      <c r="AA40" s="22" t="str">
        <f>IF(EDATE($B40,AA$4)&gt;end_date,"",SUMIFS(Data!$E:$E,Data!$A:$A,$B40,Data!$B:$B,AA$4))</f>
        <v/>
      </c>
      <c r="AB40" s="22" t="str">
        <f>IF(EDATE($B40,AB$4)&gt;end_date,"",SUMIFS(Data!$E:$E,Data!$A:$A,$B40,Data!$B:$B,AB$4))</f>
        <v/>
      </c>
      <c r="AC40" s="22" t="str">
        <f>IF(EDATE($B40,AC$4)&gt;end_date,"",SUMIFS(Data!$E:$E,Data!$A:$A,$B40,Data!$B:$B,AC$4))</f>
        <v/>
      </c>
      <c r="AD40" s="22" t="str">
        <f>IF(EDATE($B40,AD$4)&gt;end_date,"",SUMIFS(Data!$E:$E,Data!$A:$A,$B40,Data!$B:$B,AD$4))</f>
        <v/>
      </c>
      <c r="AE40" s="22" t="str">
        <f>IF(EDATE($B40,AE$4)&gt;end_date,"",SUMIFS(Data!$E:$E,Data!$A:$A,$B40,Data!$B:$B,AE$4))</f>
        <v/>
      </c>
      <c r="AF40" s="22" t="str">
        <f>IF(EDATE($B40,AF$4)&gt;end_date,"",SUMIFS(Data!$E:$E,Data!$A:$A,$B40,Data!$B:$B,AF$4))</f>
        <v/>
      </c>
      <c r="AG40" s="22" t="str">
        <f>IF(EDATE($B40,AG$4)&gt;end_date,"",SUMIFS(Data!$E:$E,Data!$A:$A,$B40,Data!$B:$B,AG$4))</f>
        <v/>
      </c>
      <c r="AH40" s="22" t="str">
        <f>IF(EDATE($B40,AH$4)&gt;end_date,"",SUMIFS(Data!$E:$E,Data!$A:$A,$B40,Data!$B:$B,AH$4))</f>
        <v/>
      </c>
      <c r="AI40" s="22" t="str">
        <f>IF(EDATE($B40,AI$4)&gt;end_date,"",SUMIFS(Data!$E:$E,Data!$A:$A,$B40,Data!$B:$B,AI$4))</f>
        <v/>
      </c>
      <c r="AJ40" s="22" t="str">
        <f>IF(EDATE($B40,AJ$4)&gt;end_date,"",SUMIFS(Data!$E:$E,Data!$A:$A,$B40,Data!$B:$B,AJ$4))</f>
        <v/>
      </c>
      <c r="AK40" s="22" t="str">
        <f>IF(EDATE($B40,AK$4)&gt;end_date,"",SUMIFS(Data!$E:$E,Data!$A:$A,$B40,Data!$B:$B,AK$4))</f>
        <v/>
      </c>
      <c r="AL40" s="22" t="str">
        <f>IF(EDATE($B40,AL$4)&gt;end_date,"",SUMIFS(Data!$E:$E,Data!$A:$A,$B40,Data!$B:$B,AL$4))</f>
        <v/>
      </c>
      <c r="AM40" s="22" t="str">
        <f>IF(EDATE($B40,AM$4)&gt;end_date,"",SUMIFS(Data!$E:$E,Data!$A:$A,$B40,Data!$B:$B,AM$4))</f>
        <v/>
      </c>
      <c r="AN40" s="22" t="str">
        <f>IF(EDATE($B40,AN$4)&gt;end_date,"",SUMIFS(Data!$E:$E,Data!$A:$A,$B40,Data!$B:$B,AN$4))</f>
        <v/>
      </c>
      <c r="AO40" s="22" t="str">
        <f>IF(EDATE($B40,AO$4)&gt;end_date,"",SUMIFS(Data!$E:$E,Data!$A:$A,$B40,Data!$B:$B,AO$4))</f>
        <v/>
      </c>
      <c r="AP40" s="22" t="str">
        <f>IF(EDATE($B40,AP$4)&gt;end_date,"",SUMIFS(Data!$E:$E,Data!$A:$A,$B40,Data!$B:$B,AP$4))</f>
        <v/>
      </c>
      <c r="AQ40" s="22" t="str">
        <f>IF(EDATE($B40,AQ$4)&gt;end_date,"",SUMIFS(Data!$E:$E,Data!$A:$A,$B40,Data!$B:$B,AQ$4))</f>
        <v/>
      </c>
      <c r="AR40" s="22" t="str">
        <f>IF(EDATE($B40,AR$4)&gt;end_date,"",SUMIFS(Data!$E:$E,Data!$A:$A,$B40,Data!$B:$B,AR$4))</f>
        <v/>
      </c>
      <c r="AS40" s="22" t="str">
        <f>IF(EDATE($B40,AS$4)&gt;end_date,"",SUMIFS(Data!$E:$E,Data!$A:$A,$B40,Data!$B:$B,AS$4))</f>
        <v/>
      </c>
      <c r="AT40" s="22" t="str">
        <f>IF(EDATE($B40,AT$4)&gt;end_date,"",SUMIFS(Data!$E:$E,Data!$A:$A,$B40,Data!$B:$B,AT$4))</f>
        <v/>
      </c>
      <c r="AU40" s="22" t="str">
        <f>IF(EDATE($B40,AU$4)&gt;end_date,"",SUMIFS(Data!$E:$E,Data!$A:$A,$B40,Data!$B:$B,AU$4))</f>
        <v/>
      </c>
      <c r="AV40" s="22" t="str">
        <f>IF(EDATE($B40,AV$4)&gt;end_date,"",SUMIFS(Data!$E:$E,Data!$A:$A,$B40,Data!$B:$B,AV$4))</f>
        <v/>
      </c>
      <c r="AW40" s="22" t="str">
        <f>IF(EDATE($B40,AW$4)&gt;end_date,"",SUMIFS(Data!$E:$E,Data!$A:$A,$B40,Data!$B:$B,AW$4))</f>
        <v/>
      </c>
      <c r="AX40" s="22" t="str">
        <f>IF(EDATE($B40,AX$4)&gt;end_date,"",SUMIFS(Data!$E:$E,Data!$A:$A,$B40,Data!$B:$B,AX$4))</f>
        <v/>
      </c>
      <c r="AY40" s="22" t="str">
        <f>IF(EDATE($B40,AY$4)&gt;end_date,"",SUMIFS(Data!$E:$E,Data!$A:$A,$B40,Data!$B:$B,AY$4))</f>
        <v/>
      </c>
      <c r="AZ40" s="22" t="str">
        <f>IF(EDATE($B40,AZ$4)&gt;end_date,"",SUMIFS(Data!$E:$E,Data!$A:$A,$B40,Data!$B:$B,AZ$4))</f>
        <v/>
      </c>
      <c r="BA40" s="22" t="str">
        <f>IF(EDATE($B40,BA$4)&gt;end_date,"",SUMIFS(Data!$E:$E,Data!$A:$A,$B40,Data!$B:$B,BA$4))</f>
        <v/>
      </c>
      <c r="BB40" s="22" t="str">
        <f>IF(EDATE($B40,BB$4)&gt;end_date,"",SUMIFS(Data!$E:$E,Data!$A:$A,$B40,Data!$B:$B,BB$4))</f>
        <v/>
      </c>
      <c r="BC40" s="22" t="str">
        <f>IF(EDATE($B40,BC$4)&gt;end_date,"",SUMIFS(Data!$E:$E,Data!$A:$A,$B40,Data!$B:$B,BC$4))</f>
        <v/>
      </c>
      <c r="BD40" s="23" t="str">
        <f>IF(EDATE($B40,BD$4)&gt;end_date,"",SUMIFS(Data!$E:$E,Data!$A:$A,$B40,Data!$B:$B,BD$4))</f>
        <v/>
      </c>
      <c r="BE40" s="16"/>
      <c r="BF40" s="16"/>
      <c r="BG40" s="16"/>
      <c r="BH40" s="16"/>
      <c r="BI40" s="16"/>
      <c r="BJ40" s="16"/>
      <c r="BK40" s="16"/>
      <c r="BL40" s="16"/>
      <c r="BM40" s="16"/>
      <c r="BN40" s="16"/>
      <c r="BO40" s="16"/>
      <c r="BP40" s="16"/>
    </row>
    <row r="41" spans="2:68" x14ac:dyDescent="0.25">
      <c r="B41" s="31">
        <f t="shared" si="1"/>
        <v>43282</v>
      </c>
      <c r="C41" s="22">
        <f>IF(EDATE($B41,C$4)&gt;end_date,"",SUMIFS(Data!$E:$E,Data!$A:$A,$B41,Data!$B:$B,C$4))</f>
        <v>0</v>
      </c>
      <c r="D41" s="22">
        <f>IF(EDATE($B41,D$4)&gt;end_date,"",SUMIFS(Data!$E:$E,Data!$A:$A,$B41,Data!$B:$B,D$4))</f>
        <v>0</v>
      </c>
      <c r="E41" s="22">
        <f>IF(EDATE($B41,E$4)&gt;end_date,"",SUMIFS(Data!$E:$E,Data!$A:$A,$B41,Data!$B:$B,E$4))</f>
        <v>0</v>
      </c>
      <c r="F41" s="22">
        <f>IF(EDATE($B41,F$4)&gt;end_date,"",SUMIFS(Data!$E:$E,Data!$A:$A,$B41,Data!$B:$B,F$4))</f>
        <v>0</v>
      </c>
      <c r="G41" s="22">
        <f>IF(EDATE($B41,G$4)&gt;end_date,"",SUMIFS(Data!$E:$E,Data!$A:$A,$B41,Data!$B:$B,G$4))</f>
        <v>0</v>
      </c>
      <c r="H41" s="22">
        <f>IF(EDATE($B41,H$4)&gt;end_date,"",SUMIFS(Data!$E:$E,Data!$A:$A,$B41,Data!$B:$B,H$4))</f>
        <v>0</v>
      </c>
      <c r="I41" s="22">
        <f>IF(EDATE($B41,I$4)&gt;end_date,"",SUMIFS(Data!$E:$E,Data!$A:$A,$B41,Data!$B:$B,I$4))</f>
        <v>0</v>
      </c>
      <c r="J41" s="22">
        <f>IF(EDATE($B41,J$4)&gt;end_date,"",SUMIFS(Data!$E:$E,Data!$A:$A,$B41,Data!$B:$B,J$4))</f>
        <v>0</v>
      </c>
      <c r="K41" s="22">
        <f>IF(EDATE($B41,K$4)&gt;end_date,"",SUMIFS(Data!$E:$E,Data!$A:$A,$B41,Data!$B:$B,K$4))</f>
        <v>0</v>
      </c>
      <c r="L41" s="22">
        <f>IF(EDATE($B41,L$4)&gt;end_date,"",SUMIFS(Data!$E:$E,Data!$A:$A,$B41,Data!$B:$B,L$4))</f>
        <v>0</v>
      </c>
      <c r="M41" s="22">
        <f>IF(EDATE($B41,M$4)&gt;end_date,"",SUMIFS(Data!$E:$E,Data!$A:$A,$B41,Data!$B:$B,M$4))</f>
        <v>0</v>
      </c>
      <c r="N41" s="22">
        <f>IF(EDATE($B41,N$4)&gt;end_date,"",SUMIFS(Data!$E:$E,Data!$A:$A,$B41,Data!$B:$B,N$4))</f>
        <v>0</v>
      </c>
      <c r="O41" s="22">
        <f>IF(EDATE($B41,O$4)&gt;end_date,"",SUMIFS(Data!$E:$E,Data!$A:$A,$B41,Data!$B:$B,O$4))</f>
        <v>0</v>
      </c>
      <c r="P41" s="22">
        <f>IF(EDATE($B41,P$4)&gt;end_date,"",SUMIFS(Data!$E:$E,Data!$A:$A,$B41,Data!$B:$B,P$4))</f>
        <v>0</v>
      </c>
      <c r="Q41" s="22">
        <f>IF(EDATE($B41,Q$4)&gt;end_date,"",SUMIFS(Data!$E:$E,Data!$A:$A,$B41,Data!$B:$B,Q$4))</f>
        <v>0</v>
      </c>
      <c r="R41" s="22">
        <f>IF(EDATE($B41,R$4)&gt;end_date,"",SUMIFS(Data!$E:$E,Data!$A:$A,$B41,Data!$B:$B,R$4))</f>
        <v>0</v>
      </c>
      <c r="S41" s="22">
        <f>IF(EDATE($B41,S$4)&gt;end_date,"",SUMIFS(Data!$E:$E,Data!$A:$A,$B41,Data!$B:$B,S$4))</f>
        <v>0</v>
      </c>
      <c r="T41" s="22">
        <f>IF(EDATE($B41,T$4)&gt;end_date,"",SUMIFS(Data!$E:$E,Data!$A:$A,$B41,Data!$B:$B,T$4))</f>
        <v>0</v>
      </c>
      <c r="U41" s="22" t="str">
        <f>IF(EDATE($B41,U$4)&gt;end_date,"",SUMIFS(Data!$E:$E,Data!$A:$A,$B41,Data!$B:$B,U$4))</f>
        <v/>
      </c>
      <c r="V41" s="22" t="str">
        <f>IF(EDATE($B41,V$4)&gt;end_date,"",SUMIFS(Data!$E:$E,Data!$A:$A,$B41,Data!$B:$B,V$4))</f>
        <v/>
      </c>
      <c r="W41" s="22" t="str">
        <f>IF(EDATE($B41,W$4)&gt;end_date,"",SUMIFS(Data!$E:$E,Data!$A:$A,$B41,Data!$B:$B,W$4))</f>
        <v/>
      </c>
      <c r="X41" s="22" t="str">
        <f>IF(EDATE($B41,X$4)&gt;end_date,"",SUMIFS(Data!$E:$E,Data!$A:$A,$B41,Data!$B:$B,X$4))</f>
        <v/>
      </c>
      <c r="Y41" s="22" t="str">
        <f>IF(EDATE($B41,Y$4)&gt;end_date,"",SUMIFS(Data!$E:$E,Data!$A:$A,$B41,Data!$B:$B,Y$4))</f>
        <v/>
      </c>
      <c r="Z41" s="22" t="str">
        <f>IF(EDATE($B41,Z$4)&gt;end_date,"",SUMIFS(Data!$E:$E,Data!$A:$A,$B41,Data!$B:$B,Z$4))</f>
        <v/>
      </c>
      <c r="AA41" s="22" t="str">
        <f>IF(EDATE($B41,AA$4)&gt;end_date,"",SUMIFS(Data!$E:$E,Data!$A:$A,$B41,Data!$B:$B,AA$4))</f>
        <v/>
      </c>
      <c r="AB41" s="22" t="str">
        <f>IF(EDATE($B41,AB$4)&gt;end_date,"",SUMIFS(Data!$E:$E,Data!$A:$A,$B41,Data!$B:$B,AB$4))</f>
        <v/>
      </c>
      <c r="AC41" s="22" t="str">
        <f>IF(EDATE($B41,AC$4)&gt;end_date,"",SUMIFS(Data!$E:$E,Data!$A:$A,$B41,Data!$B:$B,AC$4))</f>
        <v/>
      </c>
      <c r="AD41" s="22" t="str">
        <f>IF(EDATE($B41,AD$4)&gt;end_date,"",SUMIFS(Data!$E:$E,Data!$A:$A,$B41,Data!$B:$B,AD$4))</f>
        <v/>
      </c>
      <c r="AE41" s="22" t="str">
        <f>IF(EDATE($B41,AE$4)&gt;end_date,"",SUMIFS(Data!$E:$E,Data!$A:$A,$B41,Data!$B:$B,AE$4))</f>
        <v/>
      </c>
      <c r="AF41" s="22" t="str">
        <f>IF(EDATE($B41,AF$4)&gt;end_date,"",SUMIFS(Data!$E:$E,Data!$A:$A,$B41,Data!$B:$B,AF$4))</f>
        <v/>
      </c>
      <c r="AG41" s="22" t="str">
        <f>IF(EDATE($B41,AG$4)&gt;end_date,"",SUMIFS(Data!$E:$E,Data!$A:$A,$B41,Data!$B:$B,AG$4))</f>
        <v/>
      </c>
      <c r="AH41" s="22" t="str">
        <f>IF(EDATE($B41,AH$4)&gt;end_date,"",SUMIFS(Data!$E:$E,Data!$A:$A,$B41,Data!$B:$B,AH$4))</f>
        <v/>
      </c>
      <c r="AI41" s="22" t="str">
        <f>IF(EDATE($B41,AI$4)&gt;end_date,"",SUMIFS(Data!$E:$E,Data!$A:$A,$B41,Data!$B:$B,AI$4))</f>
        <v/>
      </c>
      <c r="AJ41" s="22" t="str">
        <f>IF(EDATE($B41,AJ$4)&gt;end_date,"",SUMIFS(Data!$E:$E,Data!$A:$A,$B41,Data!$B:$B,AJ$4))</f>
        <v/>
      </c>
      <c r="AK41" s="22" t="str">
        <f>IF(EDATE($B41,AK$4)&gt;end_date,"",SUMIFS(Data!$E:$E,Data!$A:$A,$B41,Data!$B:$B,AK$4))</f>
        <v/>
      </c>
      <c r="AL41" s="22" t="str">
        <f>IF(EDATE($B41,AL$4)&gt;end_date,"",SUMIFS(Data!$E:$E,Data!$A:$A,$B41,Data!$B:$B,AL$4))</f>
        <v/>
      </c>
      <c r="AM41" s="22" t="str">
        <f>IF(EDATE($B41,AM$4)&gt;end_date,"",SUMIFS(Data!$E:$E,Data!$A:$A,$B41,Data!$B:$B,AM$4))</f>
        <v/>
      </c>
      <c r="AN41" s="22" t="str">
        <f>IF(EDATE($B41,AN$4)&gt;end_date,"",SUMIFS(Data!$E:$E,Data!$A:$A,$B41,Data!$B:$B,AN$4))</f>
        <v/>
      </c>
      <c r="AO41" s="22" t="str">
        <f>IF(EDATE($B41,AO$4)&gt;end_date,"",SUMIFS(Data!$E:$E,Data!$A:$A,$B41,Data!$B:$B,AO$4))</f>
        <v/>
      </c>
      <c r="AP41" s="22" t="str">
        <f>IF(EDATE($B41,AP$4)&gt;end_date,"",SUMIFS(Data!$E:$E,Data!$A:$A,$B41,Data!$B:$B,AP$4))</f>
        <v/>
      </c>
      <c r="AQ41" s="22" t="str">
        <f>IF(EDATE($B41,AQ$4)&gt;end_date,"",SUMIFS(Data!$E:$E,Data!$A:$A,$B41,Data!$B:$B,AQ$4))</f>
        <v/>
      </c>
      <c r="AR41" s="22" t="str">
        <f>IF(EDATE($B41,AR$4)&gt;end_date,"",SUMIFS(Data!$E:$E,Data!$A:$A,$B41,Data!$B:$B,AR$4))</f>
        <v/>
      </c>
      <c r="AS41" s="22" t="str">
        <f>IF(EDATE($B41,AS$4)&gt;end_date,"",SUMIFS(Data!$E:$E,Data!$A:$A,$B41,Data!$B:$B,AS$4))</f>
        <v/>
      </c>
      <c r="AT41" s="22" t="str">
        <f>IF(EDATE($B41,AT$4)&gt;end_date,"",SUMIFS(Data!$E:$E,Data!$A:$A,$B41,Data!$B:$B,AT$4))</f>
        <v/>
      </c>
      <c r="AU41" s="22" t="str">
        <f>IF(EDATE($B41,AU$4)&gt;end_date,"",SUMIFS(Data!$E:$E,Data!$A:$A,$B41,Data!$B:$B,AU$4))</f>
        <v/>
      </c>
      <c r="AV41" s="22" t="str">
        <f>IF(EDATE($B41,AV$4)&gt;end_date,"",SUMIFS(Data!$E:$E,Data!$A:$A,$B41,Data!$B:$B,AV$4))</f>
        <v/>
      </c>
      <c r="AW41" s="22" t="str">
        <f>IF(EDATE($B41,AW$4)&gt;end_date,"",SUMIFS(Data!$E:$E,Data!$A:$A,$B41,Data!$B:$B,AW$4))</f>
        <v/>
      </c>
      <c r="AX41" s="22" t="str">
        <f>IF(EDATE($B41,AX$4)&gt;end_date,"",SUMIFS(Data!$E:$E,Data!$A:$A,$B41,Data!$B:$B,AX$4))</f>
        <v/>
      </c>
      <c r="AY41" s="22" t="str">
        <f>IF(EDATE($B41,AY$4)&gt;end_date,"",SUMIFS(Data!$E:$E,Data!$A:$A,$B41,Data!$B:$B,AY$4))</f>
        <v/>
      </c>
      <c r="AZ41" s="22" t="str">
        <f>IF(EDATE($B41,AZ$4)&gt;end_date,"",SUMIFS(Data!$E:$E,Data!$A:$A,$B41,Data!$B:$B,AZ$4))</f>
        <v/>
      </c>
      <c r="BA41" s="22" t="str">
        <f>IF(EDATE($B41,BA$4)&gt;end_date,"",SUMIFS(Data!$E:$E,Data!$A:$A,$B41,Data!$B:$B,BA$4))</f>
        <v/>
      </c>
      <c r="BB41" s="22" t="str">
        <f>IF(EDATE($B41,BB$4)&gt;end_date,"",SUMIFS(Data!$E:$E,Data!$A:$A,$B41,Data!$B:$B,BB$4))</f>
        <v/>
      </c>
      <c r="BC41" s="22" t="str">
        <f>IF(EDATE($B41,BC$4)&gt;end_date,"",SUMIFS(Data!$E:$E,Data!$A:$A,$B41,Data!$B:$B,BC$4))</f>
        <v/>
      </c>
      <c r="BD41" s="23" t="str">
        <f>IF(EDATE($B41,BD$4)&gt;end_date,"",SUMIFS(Data!$E:$E,Data!$A:$A,$B41,Data!$B:$B,BD$4))</f>
        <v/>
      </c>
      <c r="BE41" s="16"/>
      <c r="BF41" s="16"/>
      <c r="BG41" s="16"/>
      <c r="BH41" s="16"/>
      <c r="BI41" s="16"/>
      <c r="BJ41" s="16"/>
      <c r="BK41" s="16"/>
      <c r="BL41" s="16"/>
      <c r="BM41" s="16"/>
      <c r="BN41" s="16"/>
      <c r="BO41" s="16"/>
      <c r="BP41" s="16"/>
    </row>
    <row r="42" spans="2:68" x14ac:dyDescent="0.25">
      <c r="B42" s="31">
        <f t="shared" si="1"/>
        <v>43313</v>
      </c>
      <c r="C42" s="22">
        <f>IF(EDATE($B42,C$4)&gt;end_date,"",SUMIFS(Data!$E:$E,Data!$A:$A,$B42,Data!$B:$B,C$4))</f>
        <v>0</v>
      </c>
      <c r="D42" s="22">
        <f>IF(EDATE($B42,D$4)&gt;end_date,"",SUMIFS(Data!$E:$E,Data!$A:$A,$B42,Data!$B:$B,D$4))</f>
        <v>0</v>
      </c>
      <c r="E42" s="22">
        <f>IF(EDATE($B42,E$4)&gt;end_date,"",SUMIFS(Data!$E:$E,Data!$A:$A,$B42,Data!$B:$B,E$4))</f>
        <v>0</v>
      </c>
      <c r="F42" s="22">
        <f>IF(EDATE($B42,F$4)&gt;end_date,"",SUMIFS(Data!$E:$E,Data!$A:$A,$B42,Data!$B:$B,F$4))</f>
        <v>0</v>
      </c>
      <c r="G42" s="22">
        <f>IF(EDATE($B42,G$4)&gt;end_date,"",SUMIFS(Data!$E:$E,Data!$A:$A,$B42,Data!$B:$B,G$4))</f>
        <v>0</v>
      </c>
      <c r="H42" s="22">
        <f>IF(EDATE($B42,H$4)&gt;end_date,"",SUMIFS(Data!$E:$E,Data!$A:$A,$B42,Data!$B:$B,H$4))</f>
        <v>0</v>
      </c>
      <c r="I42" s="22">
        <f>IF(EDATE($B42,I$4)&gt;end_date,"",SUMIFS(Data!$E:$E,Data!$A:$A,$B42,Data!$B:$B,I$4))</f>
        <v>0</v>
      </c>
      <c r="J42" s="22">
        <f>IF(EDATE($B42,J$4)&gt;end_date,"",SUMIFS(Data!$E:$E,Data!$A:$A,$B42,Data!$B:$B,J$4))</f>
        <v>0</v>
      </c>
      <c r="K42" s="22">
        <f>IF(EDATE($B42,K$4)&gt;end_date,"",SUMIFS(Data!$E:$E,Data!$A:$A,$B42,Data!$B:$B,K$4))</f>
        <v>0</v>
      </c>
      <c r="L42" s="22">
        <f>IF(EDATE($B42,L$4)&gt;end_date,"",SUMIFS(Data!$E:$E,Data!$A:$A,$B42,Data!$B:$B,L$4))</f>
        <v>0</v>
      </c>
      <c r="M42" s="22">
        <f>IF(EDATE($B42,M$4)&gt;end_date,"",SUMIFS(Data!$E:$E,Data!$A:$A,$B42,Data!$B:$B,M$4))</f>
        <v>0</v>
      </c>
      <c r="N42" s="22">
        <f>IF(EDATE($B42,N$4)&gt;end_date,"",SUMIFS(Data!$E:$E,Data!$A:$A,$B42,Data!$B:$B,N$4))</f>
        <v>0</v>
      </c>
      <c r="O42" s="22">
        <f>IF(EDATE($B42,O$4)&gt;end_date,"",SUMIFS(Data!$E:$E,Data!$A:$A,$B42,Data!$B:$B,O$4))</f>
        <v>0</v>
      </c>
      <c r="P42" s="22">
        <f>IF(EDATE($B42,P$4)&gt;end_date,"",SUMIFS(Data!$E:$E,Data!$A:$A,$B42,Data!$B:$B,P$4))</f>
        <v>0</v>
      </c>
      <c r="Q42" s="22">
        <f>IF(EDATE($B42,Q$4)&gt;end_date,"",SUMIFS(Data!$E:$E,Data!$A:$A,$B42,Data!$B:$B,Q$4))</f>
        <v>0</v>
      </c>
      <c r="R42" s="22">
        <f>IF(EDATE($B42,R$4)&gt;end_date,"",SUMIFS(Data!$E:$E,Data!$A:$A,$B42,Data!$B:$B,R$4))</f>
        <v>0</v>
      </c>
      <c r="S42" s="22">
        <f>IF(EDATE($B42,S$4)&gt;end_date,"",SUMIFS(Data!$E:$E,Data!$A:$A,$B42,Data!$B:$B,S$4))</f>
        <v>0</v>
      </c>
      <c r="T42" s="22" t="str">
        <f>IF(EDATE($B42,T$4)&gt;end_date,"",SUMIFS(Data!$E:$E,Data!$A:$A,$B42,Data!$B:$B,T$4))</f>
        <v/>
      </c>
      <c r="U42" s="22" t="str">
        <f>IF(EDATE($B42,U$4)&gt;end_date,"",SUMIFS(Data!$E:$E,Data!$A:$A,$B42,Data!$B:$B,U$4))</f>
        <v/>
      </c>
      <c r="V42" s="22" t="str">
        <f>IF(EDATE($B42,V$4)&gt;end_date,"",SUMIFS(Data!$E:$E,Data!$A:$A,$B42,Data!$B:$B,V$4))</f>
        <v/>
      </c>
      <c r="W42" s="22" t="str">
        <f>IF(EDATE($B42,W$4)&gt;end_date,"",SUMIFS(Data!$E:$E,Data!$A:$A,$B42,Data!$B:$B,W$4))</f>
        <v/>
      </c>
      <c r="X42" s="22" t="str">
        <f>IF(EDATE($B42,X$4)&gt;end_date,"",SUMIFS(Data!$E:$E,Data!$A:$A,$B42,Data!$B:$B,X$4))</f>
        <v/>
      </c>
      <c r="Y42" s="22" t="str">
        <f>IF(EDATE($B42,Y$4)&gt;end_date,"",SUMIFS(Data!$E:$E,Data!$A:$A,$B42,Data!$B:$B,Y$4))</f>
        <v/>
      </c>
      <c r="Z42" s="22" t="str">
        <f>IF(EDATE($B42,Z$4)&gt;end_date,"",SUMIFS(Data!$E:$E,Data!$A:$A,$B42,Data!$B:$B,Z$4))</f>
        <v/>
      </c>
      <c r="AA42" s="22" t="str">
        <f>IF(EDATE($B42,AA$4)&gt;end_date,"",SUMIFS(Data!$E:$E,Data!$A:$A,$B42,Data!$B:$B,AA$4))</f>
        <v/>
      </c>
      <c r="AB42" s="22" t="str">
        <f>IF(EDATE($B42,AB$4)&gt;end_date,"",SUMIFS(Data!$E:$E,Data!$A:$A,$B42,Data!$B:$B,AB$4))</f>
        <v/>
      </c>
      <c r="AC42" s="22" t="str">
        <f>IF(EDATE($B42,AC$4)&gt;end_date,"",SUMIFS(Data!$E:$E,Data!$A:$A,$B42,Data!$B:$B,AC$4))</f>
        <v/>
      </c>
      <c r="AD42" s="22" t="str">
        <f>IF(EDATE($B42,AD$4)&gt;end_date,"",SUMIFS(Data!$E:$E,Data!$A:$A,$B42,Data!$B:$B,AD$4))</f>
        <v/>
      </c>
      <c r="AE42" s="22" t="str">
        <f>IF(EDATE($B42,AE$4)&gt;end_date,"",SUMIFS(Data!$E:$E,Data!$A:$A,$B42,Data!$B:$B,AE$4))</f>
        <v/>
      </c>
      <c r="AF42" s="22" t="str">
        <f>IF(EDATE($B42,AF$4)&gt;end_date,"",SUMIFS(Data!$E:$E,Data!$A:$A,$B42,Data!$B:$B,AF$4))</f>
        <v/>
      </c>
      <c r="AG42" s="22" t="str">
        <f>IF(EDATE($B42,AG$4)&gt;end_date,"",SUMIFS(Data!$E:$E,Data!$A:$A,$B42,Data!$B:$B,AG$4))</f>
        <v/>
      </c>
      <c r="AH42" s="22" t="str">
        <f>IF(EDATE($B42,AH$4)&gt;end_date,"",SUMIFS(Data!$E:$E,Data!$A:$A,$B42,Data!$B:$B,AH$4))</f>
        <v/>
      </c>
      <c r="AI42" s="22" t="str">
        <f>IF(EDATE($B42,AI$4)&gt;end_date,"",SUMIFS(Data!$E:$E,Data!$A:$A,$B42,Data!$B:$B,AI$4))</f>
        <v/>
      </c>
      <c r="AJ42" s="22" t="str">
        <f>IF(EDATE($B42,AJ$4)&gt;end_date,"",SUMIFS(Data!$E:$E,Data!$A:$A,$B42,Data!$B:$B,AJ$4))</f>
        <v/>
      </c>
      <c r="AK42" s="22" t="str">
        <f>IF(EDATE($B42,AK$4)&gt;end_date,"",SUMIFS(Data!$E:$E,Data!$A:$A,$B42,Data!$B:$B,AK$4))</f>
        <v/>
      </c>
      <c r="AL42" s="22" t="str">
        <f>IF(EDATE($B42,AL$4)&gt;end_date,"",SUMIFS(Data!$E:$E,Data!$A:$A,$B42,Data!$B:$B,AL$4))</f>
        <v/>
      </c>
      <c r="AM42" s="22" t="str">
        <f>IF(EDATE($B42,AM$4)&gt;end_date,"",SUMIFS(Data!$E:$E,Data!$A:$A,$B42,Data!$B:$B,AM$4))</f>
        <v/>
      </c>
      <c r="AN42" s="22" t="str">
        <f>IF(EDATE($B42,AN$4)&gt;end_date,"",SUMIFS(Data!$E:$E,Data!$A:$A,$B42,Data!$B:$B,AN$4))</f>
        <v/>
      </c>
      <c r="AO42" s="22" t="str">
        <f>IF(EDATE($B42,AO$4)&gt;end_date,"",SUMIFS(Data!$E:$E,Data!$A:$A,$B42,Data!$B:$B,AO$4))</f>
        <v/>
      </c>
      <c r="AP42" s="22" t="str">
        <f>IF(EDATE($B42,AP$4)&gt;end_date,"",SUMIFS(Data!$E:$E,Data!$A:$A,$B42,Data!$B:$B,AP$4))</f>
        <v/>
      </c>
      <c r="AQ42" s="22" t="str">
        <f>IF(EDATE($B42,AQ$4)&gt;end_date,"",SUMIFS(Data!$E:$E,Data!$A:$A,$B42,Data!$B:$B,AQ$4))</f>
        <v/>
      </c>
      <c r="AR42" s="22" t="str">
        <f>IF(EDATE($B42,AR$4)&gt;end_date,"",SUMIFS(Data!$E:$E,Data!$A:$A,$B42,Data!$B:$B,AR$4))</f>
        <v/>
      </c>
      <c r="AS42" s="22" t="str">
        <f>IF(EDATE($B42,AS$4)&gt;end_date,"",SUMIFS(Data!$E:$E,Data!$A:$A,$B42,Data!$B:$B,AS$4))</f>
        <v/>
      </c>
      <c r="AT42" s="22" t="str">
        <f>IF(EDATE($B42,AT$4)&gt;end_date,"",SUMIFS(Data!$E:$E,Data!$A:$A,$B42,Data!$B:$B,AT$4))</f>
        <v/>
      </c>
      <c r="AU42" s="22" t="str">
        <f>IF(EDATE($B42,AU$4)&gt;end_date,"",SUMIFS(Data!$E:$E,Data!$A:$A,$B42,Data!$B:$B,AU$4))</f>
        <v/>
      </c>
      <c r="AV42" s="22" t="str">
        <f>IF(EDATE($B42,AV$4)&gt;end_date,"",SUMIFS(Data!$E:$E,Data!$A:$A,$B42,Data!$B:$B,AV$4))</f>
        <v/>
      </c>
      <c r="AW42" s="22" t="str">
        <f>IF(EDATE($B42,AW$4)&gt;end_date,"",SUMIFS(Data!$E:$E,Data!$A:$A,$B42,Data!$B:$B,AW$4))</f>
        <v/>
      </c>
      <c r="AX42" s="22" t="str">
        <f>IF(EDATE($B42,AX$4)&gt;end_date,"",SUMIFS(Data!$E:$E,Data!$A:$A,$B42,Data!$B:$B,AX$4))</f>
        <v/>
      </c>
      <c r="AY42" s="22" t="str">
        <f>IF(EDATE($B42,AY$4)&gt;end_date,"",SUMIFS(Data!$E:$E,Data!$A:$A,$B42,Data!$B:$B,AY$4))</f>
        <v/>
      </c>
      <c r="AZ42" s="22" t="str">
        <f>IF(EDATE($B42,AZ$4)&gt;end_date,"",SUMIFS(Data!$E:$E,Data!$A:$A,$B42,Data!$B:$B,AZ$4))</f>
        <v/>
      </c>
      <c r="BA42" s="22" t="str">
        <f>IF(EDATE($B42,BA$4)&gt;end_date,"",SUMIFS(Data!$E:$E,Data!$A:$A,$B42,Data!$B:$B,BA$4))</f>
        <v/>
      </c>
      <c r="BB42" s="22" t="str">
        <f>IF(EDATE($B42,BB$4)&gt;end_date,"",SUMIFS(Data!$E:$E,Data!$A:$A,$B42,Data!$B:$B,BB$4))</f>
        <v/>
      </c>
      <c r="BC42" s="22" t="str">
        <f>IF(EDATE($B42,BC$4)&gt;end_date,"",SUMIFS(Data!$E:$E,Data!$A:$A,$B42,Data!$B:$B,BC$4))</f>
        <v/>
      </c>
      <c r="BD42" s="23" t="str">
        <f>IF(EDATE($B42,BD$4)&gt;end_date,"",SUMIFS(Data!$E:$E,Data!$A:$A,$B42,Data!$B:$B,BD$4))</f>
        <v/>
      </c>
      <c r="BE42" s="16"/>
      <c r="BF42" s="16"/>
      <c r="BG42" s="16"/>
      <c r="BH42" s="16"/>
      <c r="BI42" s="16"/>
      <c r="BJ42" s="16"/>
      <c r="BK42" s="16"/>
      <c r="BL42" s="16"/>
      <c r="BM42" s="16"/>
      <c r="BN42" s="16"/>
      <c r="BO42" s="16"/>
      <c r="BP42" s="16"/>
    </row>
    <row r="43" spans="2:68" x14ac:dyDescent="0.25">
      <c r="B43" s="31">
        <f t="shared" si="1"/>
        <v>43344</v>
      </c>
      <c r="C43" s="22">
        <f>IF(EDATE($B43,C$4)&gt;end_date,"",SUMIFS(Data!$E:$E,Data!$A:$A,$B43,Data!$B:$B,C$4))</f>
        <v>0</v>
      </c>
      <c r="D43" s="22">
        <f>IF(EDATE($B43,D$4)&gt;end_date,"",SUMIFS(Data!$E:$E,Data!$A:$A,$B43,Data!$B:$B,D$4))</f>
        <v>0</v>
      </c>
      <c r="E43" s="22">
        <f>IF(EDATE($B43,E$4)&gt;end_date,"",SUMIFS(Data!$E:$E,Data!$A:$A,$B43,Data!$B:$B,E$4))</f>
        <v>0</v>
      </c>
      <c r="F43" s="22">
        <f>IF(EDATE($B43,F$4)&gt;end_date,"",SUMIFS(Data!$E:$E,Data!$A:$A,$B43,Data!$B:$B,F$4))</f>
        <v>0</v>
      </c>
      <c r="G43" s="22">
        <f>IF(EDATE($B43,G$4)&gt;end_date,"",SUMIFS(Data!$E:$E,Data!$A:$A,$B43,Data!$B:$B,G$4))</f>
        <v>0</v>
      </c>
      <c r="H43" s="22">
        <f>IF(EDATE($B43,H$4)&gt;end_date,"",SUMIFS(Data!$E:$E,Data!$A:$A,$B43,Data!$B:$B,H$4))</f>
        <v>0</v>
      </c>
      <c r="I43" s="22">
        <f>IF(EDATE($B43,I$4)&gt;end_date,"",SUMIFS(Data!$E:$E,Data!$A:$A,$B43,Data!$B:$B,I$4))</f>
        <v>0</v>
      </c>
      <c r="J43" s="22">
        <f>IF(EDATE($B43,J$4)&gt;end_date,"",SUMIFS(Data!$E:$E,Data!$A:$A,$B43,Data!$B:$B,J$4))</f>
        <v>0</v>
      </c>
      <c r="K43" s="22">
        <f>IF(EDATE($B43,K$4)&gt;end_date,"",SUMIFS(Data!$E:$E,Data!$A:$A,$B43,Data!$B:$B,K$4))</f>
        <v>0</v>
      </c>
      <c r="L43" s="22">
        <f>IF(EDATE($B43,L$4)&gt;end_date,"",SUMIFS(Data!$E:$E,Data!$A:$A,$B43,Data!$B:$B,L$4))</f>
        <v>0</v>
      </c>
      <c r="M43" s="22">
        <f>IF(EDATE($B43,M$4)&gt;end_date,"",SUMIFS(Data!$E:$E,Data!$A:$A,$B43,Data!$B:$B,M$4))</f>
        <v>0</v>
      </c>
      <c r="N43" s="22">
        <f>IF(EDATE($B43,N$4)&gt;end_date,"",SUMIFS(Data!$E:$E,Data!$A:$A,$B43,Data!$B:$B,N$4))</f>
        <v>0</v>
      </c>
      <c r="O43" s="22">
        <f>IF(EDATE($B43,O$4)&gt;end_date,"",SUMIFS(Data!$E:$E,Data!$A:$A,$B43,Data!$B:$B,O$4))</f>
        <v>0</v>
      </c>
      <c r="P43" s="22">
        <f>IF(EDATE($B43,P$4)&gt;end_date,"",SUMIFS(Data!$E:$E,Data!$A:$A,$B43,Data!$B:$B,P$4))</f>
        <v>0</v>
      </c>
      <c r="Q43" s="22">
        <f>IF(EDATE($B43,Q$4)&gt;end_date,"",SUMIFS(Data!$E:$E,Data!$A:$A,$B43,Data!$B:$B,Q$4))</f>
        <v>0</v>
      </c>
      <c r="R43" s="22">
        <f>IF(EDATE($B43,R$4)&gt;end_date,"",SUMIFS(Data!$E:$E,Data!$A:$A,$B43,Data!$B:$B,R$4))</f>
        <v>0</v>
      </c>
      <c r="S43" s="22" t="str">
        <f>IF(EDATE($B43,S$4)&gt;end_date,"",SUMIFS(Data!$E:$E,Data!$A:$A,$B43,Data!$B:$B,S$4))</f>
        <v/>
      </c>
      <c r="T43" s="22" t="str">
        <f>IF(EDATE($B43,T$4)&gt;end_date,"",SUMIFS(Data!$E:$E,Data!$A:$A,$B43,Data!$B:$B,T$4))</f>
        <v/>
      </c>
      <c r="U43" s="22" t="str">
        <f>IF(EDATE($B43,U$4)&gt;end_date,"",SUMIFS(Data!$E:$E,Data!$A:$A,$B43,Data!$B:$B,U$4))</f>
        <v/>
      </c>
      <c r="V43" s="22" t="str">
        <f>IF(EDATE($B43,V$4)&gt;end_date,"",SUMIFS(Data!$E:$E,Data!$A:$A,$B43,Data!$B:$B,V$4))</f>
        <v/>
      </c>
      <c r="W43" s="22" t="str">
        <f>IF(EDATE($B43,W$4)&gt;end_date,"",SUMIFS(Data!$E:$E,Data!$A:$A,$B43,Data!$B:$B,W$4))</f>
        <v/>
      </c>
      <c r="X43" s="22" t="str">
        <f>IF(EDATE($B43,X$4)&gt;end_date,"",SUMIFS(Data!$E:$E,Data!$A:$A,$B43,Data!$B:$B,X$4))</f>
        <v/>
      </c>
      <c r="Y43" s="22" t="str">
        <f>IF(EDATE($B43,Y$4)&gt;end_date,"",SUMIFS(Data!$E:$E,Data!$A:$A,$B43,Data!$B:$B,Y$4))</f>
        <v/>
      </c>
      <c r="Z43" s="22" t="str">
        <f>IF(EDATE($B43,Z$4)&gt;end_date,"",SUMIFS(Data!$E:$E,Data!$A:$A,$B43,Data!$B:$B,Z$4))</f>
        <v/>
      </c>
      <c r="AA43" s="22" t="str">
        <f>IF(EDATE($B43,AA$4)&gt;end_date,"",SUMIFS(Data!$E:$E,Data!$A:$A,$B43,Data!$B:$B,AA$4))</f>
        <v/>
      </c>
      <c r="AB43" s="22" t="str">
        <f>IF(EDATE($B43,AB$4)&gt;end_date,"",SUMIFS(Data!$E:$E,Data!$A:$A,$B43,Data!$B:$B,AB$4))</f>
        <v/>
      </c>
      <c r="AC43" s="22" t="str">
        <f>IF(EDATE($B43,AC$4)&gt;end_date,"",SUMIFS(Data!$E:$E,Data!$A:$A,$B43,Data!$B:$B,AC$4))</f>
        <v/>
      </c>
      <c r="AD43" s="22" t="str">
        <f>IF(EDATE($B43,AD$4)&gt;end_date,"",SUMIFS(Data!$E:$E,Data!$A:$A,$B43,Data!$B:$B,AD$4))</f>
        <v/>
      </c>
      <c r="AE43" s="22" t="str">
        <f>IF(EDATE($B43,AE$4)&gt;end_date,"",SUMIFS(Data!$E:$E,Data!$A:$A,$B43,Data!$B:$B,AE$4))</f>
        <v/>
      </c>
      <c r="AF43" s="22" t="str">
        <f>IF(EDATE($B43,AF$4)&gt;end_date,"",SUMIFS(Data!$E:$E,Data!$A:$A,$B43,Data!$B:$B,AF$4))</f>
        <v/>
      </c>
      <c r="AG43" s="22" t="str">
        <f>IF(EDATE($B43,AG$4)&gt;end_date,"",SUMIFS(Data!$E:$E,Data!$A:$A,$B43,Data!$B:$B,AG$4))</f>
        <v/>
      </c>
      <c r="AH43" s="22" t="str">
        <f>IF(EDATE($B43,AH$4)&gt;end_date,"",SUMIFS(Data!$E:$E,Data!$A:$A,$B43,Data!$B:$B,AH$4))</f>
        <v/>
      </c>
      <c r="AI43" s="22" t="str">
        <f>IF(EDATE($B43,AI$4)&gt;end_date,"",SUMIFS(Data!$E:$E,Data!$A:$A,$B43,Data!$B:$B,AI$4))</f>
        <v/>
      </c>
      <c r="AJ43" s="22" t="str">
        <f>IF(EDATE($B43,AJ$4)&gt;end_date,"",SUMIFS(Data!$E:$E,Data!$A:$A,$B43,Data!$B:$B,AJ$4))</f>
        <v/>
      </c>
      <c r="AK43" s="22" t="str">
        <f>IF(EDATE($B43,AK$4)&gt;end_date,"",SUMIFS(Data!$E:$E,Data!$A:$A,$B43,Data!$B:$B,AK$4))</f>
        <v/>
      </c>
      <c r="AL43" s="22" t="str">
        <f>IF(EDATE($B43,AL$4)&gt;end_date,"",SUMIFS(Data!$E:$E,Data!$A:$A,$B43,Data!$B:$B,AL$4))</f>
        <v/>
      </c>
      <c r="AM43" s="22" t="str">
        <f>IF(EDATE($B43,AM$4)&gt;end_date,"",SUMIFS(Data!$E:$E,Data!$A:$A,$B43,Data!$B:$B,AM$4))</f>
        <v/>
      </c>
      <c r="AN43" s="22" t="str">
        <f>IF(EDATE($B43,AN$4)&gt;end_date,"",SUMIFS(Data!$E:$E,Data!$A:$A,$B43,Data!$B:$B,AN$4))</f>
        <v/>
      </c>
      <c r="AO43" s="22" t="str">
        <f>IF(EDATE($B43,AO$4)&gt;end_date,"",SUMIFS(Data!$E:$E,Data!$A:$A,$B43,Data!$B:$B,AO$4))</f>
        <v/>
      </c>
      <c r="AP43" s="22" t="str">
        <f>IF(EDATE($B43,AP$4)&gt;end_date,"",SUMIFS(Data!$E:$E,Data!$A:$A,$B43,Data!$B:$B,AP$4))</f>
        <v/>
      </c>
      <c r="AQ43" s="22" t="str">
        <f>IF(EDATE($B43,AQ$4)&gt;end_date,"",SUMIFS(Data!$E:$E,Data!$A:$A,$B43,Data!$B:$B,AQ$4))</f>
        <v/>
      </c>
      <c r="AR43" s="22" t="str">
        <f>IF(EDATE($B43,AR$4)&gt;end_date,"",SUMIFS(Data!$E:$E,Data!$A:$A,$B43,Data!$B:$B,AR$4))</f>
        <v/>
      </c>
      <c r="AS43" s="22" t="str">
        <f>IF(EDATE($B43,AS$4)&gt;end_date,"",SUMIFS(Data!$E:$E,Data!$A:$A,$B43,Data!$B:$B,AS$4))</f>
        <v/>
      </c>
      <c r="AT43" s="22" t="str">
        <f>IF(EDATE($B43,AT$4)&gt;end_date,"",SUMIFS(Data!$E:$E,Data!$A:$A,$B43,Data!$B:$B,AT$4))</f>
        <v/>
      </c>
      <c r="AU43" s="22" t="str">
        <f>IF(EDATE($B43,AU$4)&gt;end_date,"",SUMIFS(Data!$E:$E,Data!$A:$A,$B43,Data!$B:$B,AU$4))</f>
        <v/>
      </c>
      <c r="AV43" s="22" t="str">
        <f>IF(EDATE($B43,AV$4)&gt;end_date,"",SUMIFS(Data!$E:$E,Data!$A:$A,$B43,Data!$B:$B,AV$4))</f>
        <v/>
      </c>
      <c r="AW43" s="22" t="str">
        <f>IF(EDATE($B43,AW$4)&gt;end_date,"",SUMIFS(Data!$E:$E,Data!$A:$A,$B43,Data!$B:$B,AW$4))</f>
        <v/>
      </c>
      <c r="AX43" s="22" t="str">
        <f>IF(EDATE($B43,AX$4)&gt;end_date,"",SUMIFS(Data!$E:$E,Data!$A:$A,$B43,Data!$B:$B,AX$4))</f>
        <v/>
      </c>
      <c r="AY43" s="22" t="str">
        <f>IF(EDATE($B43,AY$4)&gt;end_date,"",SUMIFS(Data!$E:$E,Data!$A:$A,$B43,Data!$B:$B,AY$4))</f>
        <v/>
      </c>
      <c r="AZ43" s="22" t="str">
        <f>IF(EDATE($B43,AZ$4)&gt;end_date,"",SUMIFS(Data!$E:$E,Data!$A:$A,$B43,Data!$B:$B,AZ$4))</f>
        <v/>
      </c>
      <c r="BA43" s="22" t="str">
        <f>IF(EDATE($B43,BA$4)&gt;end_date,"",SUMIFS(Data!$E:$E,Data!$A:$A,$B43,Data!$B:$B,BA$4))</f>
        <v/>
      </c>
      <c r="BB43" s="22" t="str">
        <f>IF(EDATE($B43,BB$4)&gt;end_date,"",SUMIFS(Data!$E:$E,Data!$A:$A,$B43,Data!$B:$B,BB$4))</f>
        <v/>
      </c>
      <c r="BC43" s="22" t="str">
        <f>IF(EDATE($B43,BC$4)&gt;end_date,"",SUMIFS(Data!$E:$E,Data!$A:$A,$B43,Data!$B:$B,BC$4))</f>
        <v/>
      </c>
      <c r="BD43" s="23" t="str">
        <f>IF(EDATE($B43,BD$4)&gt;end_date,"",SUMIFS(Data!$E:$E,Data!$A:$A,$B43,Data!$B:$B,BD$4))</f>
        <v/>
      </c>
      <c r="BE43" s="16"/>
      <c r="BF43" s="16"/>
      <c r="BG43" s="16"/>
      <c r="BH43" s="16"/>
      <c r="BI43" s="16"/>
      <c r="BJ43" s="16"/>
      <c r="BK43" s="16"/>
      <c r="BL43" s="16"/>
      <c r="BM43" s="16"/>
      <c r="BN43" s="16"/>
      <c r="BO43" s="16"/>
      <c r="BP43" s="16"/>
    </row>
    <row r="44" spans="2:68" x14ac:dyDescent="0.25">
      <c r="B44" s="31">
        <f t="shared" si="1"/>
        <v>43374</v>
      </c>
      <c r="C44" s="22">
        <f>IF(EDATE($B44,C$4)&gt;end_date,"",SUMIFS(Data!$E:$E,Data!$A:$A,$B44,Data!$B:$B,C$4))</f>
        <v>0</v>
      </c>
      <c r="D44" s="22">
        <f>IF(EDATE($B44,D$4)&gt;end_date,"",SUMIFS(Data!$E:$E,Data!$A:$A,$B44,Data!$B:$B,D$4))</f>
        <v>0</v>
      </c>
      <c r="E44" s="22">
        <f>IF(EDATE($B44,E$4)&gt;end_date,"",SUMIFS(Data!$E:$E,Data!$A:$A,$B44,Data!$B:$B,E$4))</f>
        <v>0</v>
      </c>
      <c r="F44" s="22">
        <f>IF(EDATE($B44,F$4)&gt;end_date,"",SUMIFS(Data!$E:$E,Data!$A:$A,$B44,Data!$B:$B,F$4))</f>
        <v>0</v>
      </c>
      <c r="G44" s="22">
        <f>IF(EDATE($B44,G$4)&gt;end_date,"",SUMIFS(Data!$E:$E,Data!$A:$A,$B44,Data!$B:$B,G$4))</f>
        <v>0</v>
      </c>
      <c r="H44" s="22">
        <f>IF(EDATE($B44,H$4)&gt;end_date,"",SUMIFS(Data!$E:$E,Data!$A:$A,$B44,Data!$B:$B,H$4))</f>
        <v>0</v>
      </c>
      <c r="I44" s="22">
        <f>IF(EDATE($B44,I$4)&gt;end_date,"",SUMIFS(Data!$E:$E,Data!$A:$A,$B44,Data!$B:$B,I$4))</f>
        <v>0</v>
      </c>
      <c r="J44" s="22">
        <f>IF(EDATE($B44,J$4)&gt;end_date,"",SUMIFS(Data!$E:$E,Data!$A:$A,$B44,Data!$B:$B,J$4))</f>
        <v>0</v>
      </c>
      <c r="K44" s="22">
        <f>IF(EDATE($B44,K$4)&gt;end_date,"",SUMIFS(Data!$E:$E,Data!$A:$A,$B44,Data!$B:$B,K$4))</f>
        <v>0</v>
      </c>
      <c r="L44" s="22">
        <f>IF(EDATE($B44,L$4)&gt;end_date,"",SUMIFS(Data!$E:$E,Data!$A:$A,$B44,Data!$B:$B,L$4))</f>
        <v>0</v>
      </c>
      <c r="M44" s="22">
        <f>IF(EDATE($B44,M$4)&gt;end_date,"",SUMIFS(Data!$E:$E,Data!$A:$A,$B44,Data!$B:$B,M$4))</f>
        <v>0</v>
      </c>
      <c r="N44" s="22">
        <f>IF(EDATE($B44,N$4)&gt;end_date,"",SUMIFS(Data!$E:$E,Data!$A:$A,$B44,Data!$B:$B,N$4))</f>
        <v>0</v>
      </c>
      <c r="O44" s="22">
        <f>IF(EDATE($B44,O$4)&gt;end_date,"",SUMIFS(Data!$E:$E,Data!$A:$A,$B44,Data!$B:$B,O$4))</f>
        <v>0</v>
      </c>
      <c r="P44" s="22">
        <f>IF(EDATE($B44,P$4)&gt;end_date,"",SUMIFS(Data!$E:$E,Data!$A:$A,$B44,Data!$B:$B,P$4))</f>
        <v>0</v>
      </c>
      <c r="Q44" s="22">
        <f>IF(EDATE($B44,Q$4)&gt;end_date,"",SUMIFS(Data!$E:$E,Data!$A:$A,$B44,Data!$B:$B,Q$4))</f>
        <v>0</v>
      </c>
      <c r="R44" s="22" t="str">
        <f>IF(EDATE($B44,R$4)&gt;end_date,"",SUMIFS(Data!$E:$E,Data!$A:$A,$B44,Data!$B:$B,R$4))</f>
        <v/>
      </c>
      <c r="S44" s="22" t="str">
        <f>IF(EDATE($B44,S$4)&gt;end_date,"",SUMIFS(Data!$E:$E,Data!$A:$A,$B44,Data!$B:$B,S$4))</f>
        <v/>
      </c>
      <c r="T44" s="22" t="str">
        <f>IF(EDATE($B44,T$4)&gt;end_date,"",SUMIFS(Data!$E:$E,Data!$A:$A,$B44,Data!$B:$B,T$4))</f>
        <v/>
      </c>
      <c r="U44" s="22" t="str">
        <f>IF(EDATE($B44,U$4)&gt;end_date,"",SUMIFS(Data!$E:$E,Data!$A:$A,$B44,Data!$B:$B,U$4))</f>
        <v/>
      </c>
      <c r="V44" s="22" t="str">
        <f>IF(EDATE($B44,V$4)&gt;end_date,"",SUMIFS(Data!$E:$E,Data!$A:$A,$B44,Data!$B:$B,V$4))</f>
        <v/>
      </c>
      <c r="W44" s="22" t="str">
        <f>IF(EDATE($B44,W$4)&gt;end_date,"",SUMIFS(Data!$E:$E,Data!$A:$A,$B44,Data!$B:$B,W$4))</f>
        <v/>
      </c>
      <c r="X44" s="22" t="str">
        <f>IF(EDATE($B44,X$4)&gt;end_date,"",SUMIFS(Data!$E:$E,Data!$A:$A,$B44,Data!$B:$B,X$4))</f>
        <v/>
      </c>
      <c r="Y44" s="22" t="str">
        <f>IF(EDATE($B44,Y$4)&gt;end_date,"",SUMIFS(Data!$E:$E,Data!$A:$A,$B44,Data!$B:$B,Y$4))</f>
        <v/>
      </c>
      <c r="Z44" s="22" t="str">
        <f>IF(EDATE($B44,Z$4)&gt;end_date,"",SUMIFS(Data!$E:$E,Data!$A:$A,$B44,Data!$B:$B,Z$4))</f>
        <v/>
      </c>
      <c r="AA44" s="22" t="str">
        <f>IF(EDATE($B44,AA$4)&gt;end_date,"",SUMIFS(Data!$E:$E,Data!$A:$A,$B44,Data!$B:$B,AA$4))</f>
        <v/>
      </c>
      <c r="AB44" s="22" t="str">
        <f>IF(EDATE($B44,AB$4)&gt;end_date,"",SUMIFS(Data!$E:$E,Data!$A:$A,$B44,Data!$B:$B,AB$4))</f>
        <v/>
      </c>
      <c r="AC44" s="22" t="str">
        <f>IF(EDATE($B44,AC$4)&gt;end_date,"",SUMIFS(Data!$E:$E,Data!$A:$A,$B44,Data!$B:$B,AC$4))</f>
        <v/>
      </c>
      <c r="AD44" s="22" t="str">
        <f>IF(EDATE($B44,AD$4)&gt;end_date,"",SUMIFS(Data!$E:$E,Data!$A:$A,$B44,Data!$B:$B,AD$4))</f>
        <v/>
      </c>
      <c r="AE44" s="22" t="str">
        <f>IF(EDATE($B44,AE$4)&gt;end_date,"",SUMIFS(Data!$E:$E,Data!$A:$A,$B44,Data!$B:$B,AE$4))</f>
        <v/>
      </c>
      <c r="AF44" s="22" t="str">
        <f>IF(EDATE($B44,AF$4)&gt;end_date,"",SUMIFS(Data!$E:$E,Data!$A:$A,$B44,Data!$B:$B,AF$4))</f>
        <v/>
      </c>
      <c r="AG44" s="22" t="str">
        <f>IF(EDATE($B44,AG$4)&gt;end_date,"",SUMIFS(Data!$E:$E,Data!$A:$A,$B44,Data!$B:$B,AG$4))</f>
        <v/>
      </c>
      <c r="AH44" s="22" t="str">
        <f>IF(EDATE($B44,AH$4)&gt;end_date,"",SUMIFS(Data!$E:$E,Data!$A:$A,$B44,Data!$B:$B,AH$4))</f>
        <v/>
      </c>
      <c r="AI44" s="22" t="str">
        <f>IF(EDATE($B44,AI$4)&gt;end_date,"",SUMIFS(Data!$E:$E,Data!$A:$A,$B44,Data!$B:$B,AI$4))</f>
        <v/>
      </c>
      <c r="AJ44" s="22" t="str">
        <f>IF(EDATE($B44,AJ$4)&gt;end_date,"",SUMIFS(Data!$E:$E,Data!$A:$A,$B44,Data!$B:$B,AJ$4))</f>
        <v/>
      </c>
      <c r="AK44" s="22" t="str">
        <f>IF(EDATE($B44,AK$4)&gt;end_date,"",SUMIFS(Data!$E:$E,Data!$A:$A,$B44,Data!$B:$B,AK$4))</f>
        <v/>
      </c>
      <c r="AL44" s="22" t="str">
        <f>IF(EDATE($B44,AL$4)&gt;end_date,"",SUMIFS(Data!$E:$E,Data!$A:$A,$B44,Data!$B:$B,AL$4))</f>
        <v/>
      </c>
      <c r="AM44" s="22" t="str">
        <f>IF(EDATE($B44,AM$4)&gt;end_date,"",SUMIFS(Data!$E:$E,Data!$A:$A,$B44,Data!$B:$B,AM$4))</f>
        <v/>
      </c>
      <c r="AN44" s="22" t="str">
        <f>IF(EDATE($B44,AN$4)&gt;end_date,"",SUMIFS(Data!$E:$E,Data!$A:$A,$B44,Data!$B:$B,AN$4))</f>
        <v/>
      </c>
      <c r="AO44" s="22" t="str">
        <f>IF(EDATE($B44,AO$4)&gt;end_date,"",SUMIFS(Data!$E:$E,Data!$A:$A,$B44,Data!$B:$B,AO$4))</f>
        <v/>
      </c>
      <c r="AP44" s="22" t="str">
        <f>IF(EDATE($B44,AP$4)&gt;end_date,"",SUMIFS(Data!$E:$E,Data!$A:$A,$B44,Data!$B:$B,AP$4))</f>
        <v/>
      </c>
      <c r="AQ44" s="22" t="str">
        <f>IF(EDATE($B44,AQ$4)&gt;end_date,"",SUMIFS(Data!$E:$E,Data!$A:$A,$B44,Data!$B:$B,AQ$4))</f>
        <v/>
      </c>
      <c r="AR44" s="22" t="str">
        <f>IF(EDATE($B44,AR$4)&gt;end_date,"",SUMIFS(Data!$E:$E,Data!$A:$A,$B44,Data!$B:$B,AR$4))</f>
        <v/>
      </c>
      <c r="AS44" s="22" t="str">
        <f>IF(EDATE($B44,AS$4)&gt;end_date,"",SUMIFS(Data!$E:$E,Data!$A:$A,$B44,Data!$B:$B,AS$4))</f>
        <v/>
      </c>
      <c r="AT44" s="22" t="str">
        <f>IF(EDATE($B44,AT$4)&gt;end_date,"",SUMIFS(Data!$E:$E,Data!$A:$A,$B44,Data!$B:$B,AT$4))</f>
        <v/>
      </c>
      <c r="AU44" s="22" t="str">
        <f>IF(EDATE($B44,AU$4)&gt;end_date,"",SUMIFS(Data!$E:$E,Data!$A:$A,$B44,Data!$B:$B,AU$4))</f>
        <v/>
      </c>
      <c r="AV44" s="22" t="str">
        <f>IF(EDATE($B44,AV$4)&gt;end_date,"",SUMIFS(Data!$E:$E,Data!$A:$A,$B44,Data!$B:$B,AV$4))</f>
        <v/>
      </c>
      <c r="AW44" s="22" t="str">
        <f>IF(EDATE($B44,AW$4)&gt;end_date,"",SUMIFS(Data!$E:$E,Data!$A:$A,$B44,Data!$B:$B,AW$4))</f>
        <v/>
      </c>
      <c r="AX44" s="22" t="str">
        <f>IF(EDATE($B44,AX$4)&gt;end_date,"",SUMIFS(Data!$E:$E,Data!$A:$A,$B44,Data!$B:$B,AX$4))</f>
        <v/>
      </c>
      <c r="AY44" s="22" t="str">
        <f>IF(EDATE($B44,AY$4)&gt;end_date,"",SUMIFS(Data!$E:$E,Data!$A:$A,$B44,Data!$B:$B,AY$4))</f>
        <v/>
      </c>
      <c r="AZ44" s="22" t="str">
        <f>IF(EDATE($B44,AZ$4)&gt;end_date,"",SUMIFS(Data!$E:$E,Data!$A:$A,$B44,Data!$B:$B,AZ$4))</f>
        <v/>
      </c>
      <c r="BA44" s="22" t="str">
        <f>IF(EDATE($B44,BA$4)&gt;end_date,"",SUMIFS(Data!$E:$E,Data!$A:$A,$B44,Data!$B:$B,BA$4))</f>
        <v/>
      </c>
      <c r="BB44" s="22" t="str">
        <f>IF(EDATE($B44,BB$4)&gt;end_date,"",SUMIFS(Data!$E:$E,Data!$A:$A,$B44,Data!$B:$B,BB$4))</f>
        <v/>
      </c>
      <c r="BC44" s="22" t="str">
        <f>IF(EDATE($B44,BC$4)&gt;end_date,"",SUMIFS(Data!$E:$E,Data!$A:$A,$B44,Data!$B:$B,BC$4))</f>
        <v/>
      </c>
      <c r="BD44" s="23" t="str">
        <f>IF(EDATE($B44,BD$4)&gt;end_date,"",SUMIFS(Data!$E:$E,Data!$A:$A,$B44,Data!$B:$B,BD$4))</f>
        <v/>
      </c>
      <c r="BE44" s="16"/>
      <c r="BF44" s="16"/>
      <c r="BG44" s="16"/>
      <c r="BH44" s="16"/>
      <c r="BI44" s="16"/>
      <c r="BJ44" s="16"/>
      <c r="BK44" s="16"/>
      <c r="BL44" s="16"/>
      <c r="BM44" s="16"/>
      <c r="BN44" s="16"/>
      <c r="BO44" s="16"/>
      <c r="BP44" s="16"/>
    </row>
    <row r="45" spans="2:68" x14ac:dyDescent="0.25">
      <c r="B45" s="31">
        <f t="shared" si="1"/>
        <v>43405</v>
      </c>
      <c r="C45" s="22">
        <f>IF(EDATE($B45,C$4)&gt;end_date,"",SUMIFS(Data!$E:$E,Data!$A:$A,$B45,Data!$B:$B,C$4))</f>
        <v>0</v>
      </c>
      <c r="D45" s="22">
        <f>IF(EDATE($B45,D$4)&gt;end_date,"",SUMIFS(Data!$E:$E,Data!$A:$A,$B45,Data!$B:$B,D$4))</f>
        <v>0</v>
      </c>
      <c r="E45" s="22">
        <f>IF(EDATE($B45,E$4)&gt;end_date,"",SUMIFS(Data!$E:$E,Data!$A:$A,$B45,Data!$B:$B,E$4))</f>
        <v>0</v>
      </c>
      <c r="F45" s="22">
        <f>IF(EDATE($B45,F$4)&gt;end_date,"",SUMIFS(Data!$E:$E,Data!$A:$A,$B45,Data!$B:$B,F$4))</f>
        <v>0</v>
      </c>
      <c r="G45" s="22">
        <f>IF(EDATE($B45,G$4)&gt;end_date,"",SUMIFS(Data!$E:$E,Data!$A:$A,$B45,Data!$B:$B,G$4))</f>
        <v>0</v>
      </c>
      <c r="H45" s="22">
        <f>IF(EDATE($B45,H$4)&gt;end_date,"",SUMIFS(Data!$E:$E,Data!$A:$A,$B45,Data!$B:$B,H$4))</f>
        <v>0</v>
      </c>
      <c r="I45" s="22">
        <f>IF(EDATE($B45,I$4)&gt;end_date,"",SUMIFS(Data!$E:$E,Data!$A:$A,$B45,Data!$B:$B,I$4))</f>
        <v>0</v>
      </c>
      <c r="J45" s="22">
        <f>IF(EDATE($B45,J$4)&gt;end_date,"",SUMIFS(Data!$E:$E,Data!$A:$A,$B45,Data!$B:$B,J$4))</f>
        <v>0</v>
      </c>
      <c r="K45" s="22">
        <f>IF(EDATE($B45,K$4)&gt;end_date,"",SUMIFS(Data!$E:$E,Data!$A:$A,$B45,Data!$B:$B,K$4))</f>
        <v>0</v>
      </c>
      <c r="L45" s="22">
        <f>IF(EDATE($B45,L$4)&gt;end_date,"",SUMIFS(Data!$E:$E,Data!$A:$A,$B45,Data!$B:$B,L$4))</f>
        <v>0</v>
      </c>
      <c r="M45" s="22">
        <f>IF(EDATE($B45,M$4)&gt;end_date,"",SUMIFS(Data!$E:$E,Data!$A:$A,$B45,Data!$B:$B,M$4))</f>
        <v>0</v>
      </c>
      <c r="N45" s="22">
        <f>IF(EDATE($B45,N$4)&gt;end_date,"",SUMIFS(Data!$E:$E,Data!$A:$A,$B45,Data!$B:$B,N$4))</f>
        <v>0</v>
      </c>
      <c r="O45" s="22">
        <f>IF(EDATE($B45,O$4)&gt;end_date,"",SUMIFS(Data!$E:$E,Data!$A:$A,$B45,Data!$B:$B,O$4))</f>
        <v>0</v>
      </c>
      <c r="P45" s="22">
        <f>IF(EDATE($B45,P$4)&gt;end_date,"",SUMIFS(Data!$E:$E,Data!$A:$A,$B45,Data!$B:$B,P$4))</f>
        <v>0</v>
      </c>
      <c r="Q45" s="22" t="str">
        <f>IF(EDATE($B45,Q$4)&gt;end_date,"",SUMIFS(Data!$E:$E,Data!$A:$A,$B45,Data!$B:$B,Q$4))</f>
        <v/>
      </c>
      <c r="R45" s="22" t="str">
        <f>IF(EDATE($B45,R$4)&gt;end_date,"",SUMIFS(Data!$E:$E,Data!$A:$A,$B45,Data!$B:$B,R$4))</f>
        <v/>
      </c>
      <c r="S45" s="22" t="str">
        <f>IF(EDATE($B45,S$4)&gt;end_date,"",SUMIFS(Data!$E:$E,Data!$A:$A,$B45,Data!$B:$B,S$4))</f>
        <v/>
      </c>
      <c r="T45" s="22" t="str">
        <f>IF(EDATE($B45,T$4)&gt;end_date,"",SUMIFS(Data!$E:$E,Data!$A:$A,$B45,Data!$B:$B,T$4))</f>
        <v/>
      </c>
      <c r="U45" s="22" t="str">
        <f>IF(EDATE($B45,U$4)&gt;end_date,"",SUMIFS(Data!$E:$E,Data!$A:$A,$B45,Data!$B:$B,U$4))</f>
        <v/>
      </c>
      <c r="V45" s="22" t="str">
        <f>IF(EDATE($B45,V$4)&gt;end_date,"",SUMIFS(Data!$E:$E,Data!$A:$A,$B45,Data!$B:$B,V$4))</f>
        <v/>
      </c>
      <c r="W45" s="22" t="str">
        <f>IF(EDATE($B45,W$4)&gt;end_date,"",SUMIFS(Data!$E:$E,Data!$A:$A,$B45,Data!$B:$B,W$4))</f>
        <v/>
      </c>
      <c r="X45" s="22" t="str">
        <f>IF(EDATE($B45,X$4)&gt;end_date,"",SUMIFS(Data!$E:$E,Data!$A:$A,$B45,Data!$B:$B,X$4))</f>
        <v/>
      </c>
      <c r="Y45" s="22" t="str">
        <f>IF(EDATE($B45,Y$4)&gt;end_date,"",SUMIFS(Data!$E:$E,Data!$A:$A,$B45,Data!$B:$B,Y$4))</f>
        <v/>
      </c>
      <c r="Z45" s="22" t="str">
        <f>IF(EDATE($B45,Z$4)&gt;end_date,"",SUMIFS(Data!$E:$E,Data!$A:$A,$B45,Data!$B:$B,Z$4))</f>
        <v/>
      </c>
      <c r="AA45" s="22" t="str">
        <f>IF(EDATE($B45,AA$4)&gt;end_date,"",SUMIFS(Data!$E:$E,Data!$A:$A,$B45,Data!$B:$B,AA$4))</f>
        <v/>
      </c>
      <c r="AB45" s="22" t="str">
        <f>IF(EDATE($B45,AB$4)&gt;end_date,"",SUMIFS(Data!$E:$E,Data!$A:$A,$B45,Data!$B:$B,AB$4))</f>
        <v/>
      </c>
      <c r="AC45" s="22" t="str">
        <f>IF(EDATE($B45,AC$4)&gt;end_date,"",SUMIFS(Data!$E:$E,Data!$A:$A,$B45,Data!$B:$B,AC$4))</f>
        <v/>
      </c>
      <c r="AD45" s="22" t="str">
        <f>IF(EDATE($B45,AD$4)&gt;end_date,"",SUMIFS(Data!$E:$E,Data!$A:$A,$B45,Data!$B:$B,AD$4))</f>
        <v/>
      </c>
      <c r="AE45" s="22" t="str">
        <f>IF(EDATE($B45,AE$4)&gt;end_date,"",SUMIFS(Data!$E:$E,Data!$A:$A,$B45,Data!$B:$B,AE$4))</f>
        <v/>
      </c>
      <c r="AF45" s="22" t="str">
        <f>IF(EDATE($B45,AF$4)&gt;end_date,"",SUMIFS(Data!$E:$E,Data!$A:$A,$B45,Data!$B:$B,AF$4))</f>
        <v/>
      </c>
      <c r="AG45" s="22" t="str">
        <f>IF(EDATE($B45,AG$4)&gt;end_date,"",SUMIFS(Data!$E:$E,Data!$A:$A,$B45,Data!$B:$B,AG$4))</f>
        <v/>
      </c>
      <c r="AH45" s="22" t="str">
        <f>IF(EDATE($B45,AH$4)&gt;end_date,"",SUMIFS(Data!$E:$E,Data!$A:$A,$B45,Data!$B:$B,AH$4))</f>
        <v/>
      </c>
      <c r="AI45" s="22" t="str">
        <f>IF(EDATE($B45,AI$4)&gt;end_date,"",SUMIFS(Data!$E:$E,Data!$A:$A,$B45,Data!$B:$B,AI$4))</f>
        <v/>
      </c>
      <c r="AJ45" s="22" t="str">
        <f>IF(EDATE($B45,AJ$4)&gt;end_date,"",SUMIFS(Data!$E:$E,Data!$A:$A,$B45,Data!$B:$B,AJ$4))</f>
        <v/>
      </c>
      <c r="AK45" s="22" t="str">
        <f>IF(EDATE($B45,AK$4)&gt;end_date,"",SUMIFS(Data!$E:$E,Data!$A:$A,$B45,Data!$B:$B,AK$4))</f>
        <v/>
      </c>
      <c r="AL45" s="22" t="str">
        <f>IF(EDATE($B45,AL$4)&gt;end_date,"",SUMIFS(Data!$E:$E,Data!$A:$A,$B45,Data!$B:$B,AL$4))</f>
        <v/>
      </c>
      <c r="AM45" s="22" t="str">
        <f>IF(EDATE($B45,AM$4)&gt;end_date,"",SUMIFS(Data!$E:$E,Data!$A:$A,$B45,Data!$B:$B,AM$4))</f>
        <v/>
      </c>
      <c r="AN45" s="22" t="str">
        <f>IF(EDATE($B45,AN$4)&gt;end_date,"",SUMIFS(Data!$E:$E,Data!$A:$A,$B45,Data!$B:$B,AN$4))</f>
        <v/>
      </c>
      <c r="AO45" s="22" t="str">
        <f>IF(EDATE($B45,AO$4)&gt;end_date,"",SUMIFS(Data!$E:$E,Data!$A:$A,$B45,Data!$B:$B,AO$4))</f>
        <v/>
      </c>
      <c r="AP45" s="22" t="str">
        <f>IF(EDATE($B45,AP$4)&gt;end_date,"",SUMIFS(Data!$E:$E,Data!$A:$A,$B45,Data!$B:$B,AP$4))</f>
        <v/>
      </c>
      <c r="AQ45" s="22" t="str">
        <f>IF(EDATE($B45,AQ$4)&gt;end_date,"",SUMIFS(Data!$E:$E,Data!$A:$A,$B45,Data!$B:$B,AQ$4))</f>
        <v/>
      </c>
      <c r="AR45" s="22" t="str">
        <f>IF(EDATE($B45,AR$4)&gt;end_date,"",SUMIFS(Data!$E:$E,Data!$A:$A,$B45,Data!$B:$B,AR$4))</f>
        <v/>
      </c>
      <c r="AS45" s="22" t="str">
        <f>IF(EDATE($B45,AS$4)&gt;end_date,"",SUMIFS(Data!$E:$E,Data!$A:$A,$B45,Data!$B:$B,AS$4))</f>
        <v/>
      </c>
      <c r="AT45" s="22" t="str">
        <f>IF(EDATE($B45,AT$4)&gt;end_date,"",SUMIFS(Data!$E:$E,Data!$A:$A,$B45,Data!$B:$B,AT$4))</f>
        <v/>
      </c>
      <c r="AU45" s="22" t="str">
        <f>IF(EDATE($B45,AU$4)&gt;end_date,"",SUMIFS(Data!$E:$E,Data!$A:$A,$B45,Data!$B:$B,AU$4))</f>
        <v/>
      </c>
      <c r="AV45" s="22" t="str">
        <f>IF(EDATE($B45,AV$4)&gt;end_date,"",SUMIFS(Data!$E:$E,Data!$A:$A,$B45,Data!$B:$B,AV$4))</f>
        <v/>
      </c>
      <c r="AW45" s="22" t="str">
        <f>IF(EDATE($B45,AW$4)&gt;end_date,"",SUMIFS(Data!$E:$E,Data!$A:$A,$B45,Data!$B:$B,AW$4))</f>
        <v/>
      </c>
      <c r="AX45" s="22" t="str">
        <f>IF(EDATE($B45,AX$4)&gt;end_date,"",SUMIFS(Data!$E:$E,Data!$A:$A,$B45,Data!$B:$B,AX$4))</f>
        <v/>
      </c>
      <c r="AY45" s="22" t="str">
        <f>IF(EDATE($B45,AY$4)&gt;end_date,"",SUMIFS(Data!$E:$E,Data!$A:$A,$B45,Data!$B:$B,AY$4))</f>
        <v/>
      </c>
      <c r="AZ45" s="22" t="str">
        <f>IF(EDATE($B45,AZ$4)&gt;end_date,"",SUMIFS(Data!$E:$E,Data!$A:$A,$B45,Data!$B:$B,AZ$4))</f>
        <v/>
      </c>
      <c r="BA45" s="22" t="str">
        <f>IF(EDATE($B45,BA$4)&gt;end_date,"",SUMIFS(Data!$E:$E,Data!$A:$A,$B45,Data!$B:$B,BA$4))</f>
        <v/>
      </c>
      <c r="BB45" s="22" t="str">
        <f>IF(EDATE($B45,BB$4)&gt;end_date,"",SUMIFS(Data!$E:$E,Data!$A:$A,$B45,Data!$B:$B,BB$4))</f>
        <v/>
      </c>
      <c r="BC45" s="22" t="str">
        <f>IF(EDATE($B45,BC$4)&gt;end_date,"",SUMIFS(Data!$E:$E,Data!$A:$A,$B45,Data!$B:$B,BC$4))</f>
        <v/>
      </c>
      <c r="BD45" s="23" t="str">
        <f>IF(EDATE($B45,BD$4)&gt;end_date,"",SUMIFS(Data!$E:$E,Data!$A:$A,$B45,Data!$B:$B,BD$4))</f>
        <v/>
      </c>
      <c r="BE45" s="16"/>
      <c r="BF45" s="16"/>
      <c r="BG45" s="16"/>
      <c r="BH45" s="16"/>
      <c r="BI45" s="16"/>
      <c r="BJ45" s="16"/>
      <c r="BK45" s="16"/>
      <c r="BL45" s="16"/>
      <c r="BM45" s="16"/>
      <c r="BN45" s="16"/>
      <c r="BO45" s="16"/>
      <c r="BP45" s="16"/>
    </row>
    <row r="46" spans="2:68" x14ac:dyDescent="0.25">
      <c r="B46" s="31">
        <f t="shared" si="1"/>
        <v>43435</v>
      </c>
      <c r="C46" s="22">
        <f>IF(EDATE($B46,C$4)&gt;end_date,"",SUMIFS(Data!$E:$E,Data!$A:$A,$B46,Data!$B:$B,C$4))</f>
        <v>0</v>
      </c>
      <c r="D46" s="22">
        <f>IF(EDATE($B46,D$4)&gt;end_date,"",SUMIFS(Data!$E:$E,Data!$A:$A,$B46,Data!$B:$B,D$4))</f>
        <v>0</v>
      </c>
      <c r="E46" s="22">
        <f>IF(EDATE($B46,E$4)&gt;end_date,"",SUMIFS(Data!$E:$E,Data!$A:$A,$B46,Data!$B:$B,E$4))</f>
        <v>0</v>
      </c>
      <c r="F46" s="22">
        <f>IF(EDATE($B46,F$4)&gt;end_date,"",SUMIFS(Data!$E:$E,Data!$A:$A,$B46,Data!$B:$B,F$4))</f>
        <v>0</v>
      </c>
      <c r="G46" s="22">
        <f>IF(EDATE($B46,G$4)&gt;end_date,"",SUMIFS(Data!$E:$E,Data!$A:$A,$B46,Data!$B:$B,G$4))</f>
        <v>0</v>
      </c>
      <c r="H46" s="22">
        <f>IF(EDATE($B46,H$4)&gt;end_date,"",SUMIFS(Data!$E:$E,Data!$A:$A,$B46,Data!$B:$B,H$4))</f>
        <v>0</v>
      </c>
      <c r="I46" s="22">
        <f>IF(EDATE($B46,I$4)&gt;end_date,"",SUMIFS(Data!$E:$E,Data!$A:$A,$B46,Data!$B:$B,I$4))</f>
        <v>0</v>
      </c>
      <c r="J46" s="22">
        <f>IF(EDATE($B46,J$4)&gt;end_date,"",SUMIFS(Data!$E:$E,Data!$A:$A,$B46,Data!$B:$B,J$4))</f>
        <v>0</v>
      </c>
      <c r="K46" s="22">
        <f>IF(EDATE($B46,K$4)&gt;end_date,"",SUMIFS(Data!$E:$E,Data!$A:$A,$B46,Data!$B:$B,K$4))</f>
        <v>0</v>
      </c>
      <c r="L46" s="22">
        <f>IF(EDATE($B46,L$4)&gt;end_date,"",SUMIFS(Data!$E:$E,Data!$A:$A,$B46,Data!$B:$B,L$4))</f>
        <v>0</v>
      </c>
      <c r="M46" s="22">
        <f>IF(EDATE($B46,M$4)&gt;end_date,"",SUMIFS(Data!$E:$E,Data!$A:$A,$B46,Data!$B:$B,M$4))</f>
        <v>0</v>
      </c>
      <c r="N46" s="22">
        <f>IF(EDATE($B46,N$4)&gt;end_date,"",SUMIFS(Data!$E:$E,Data!$A:$A,$B46,Data!$B:$B,N$4))</f>
        <v>0</v>
      </c>
      <c r="O46" s="22">
        <f>IF(EDATE($B46,O$4)&gt;end_date,"",SUMIFS(Data!$E:$E,Data!$A:$A,$B46,Data!$B:$B,O$4))</f>
        <v>0</v>
      </c>
      <c r="P46" s="22" t="str">
        <f>IF(EDATE($B46,P$4)&gt;end_date,"",SUMIFS(Data!$E:$E,Data!$A:$A,$B46,Data!$B:$B,P$4))</f>
        <v/>
      </c>
      <c r="Q46" s="22" t="str">
        <f>IF(EDATE($B46,Q$4)&gt;end_date,"",SUMIFS(Data!$E:$E,Data!$A:$A,$B46,Data!$B:$B,Q$4))</f>
        <v/>
      </c>
      <c r="R46" s="22" t="str">
        <f>IF(EDATE($B46,R$4)&gt;end_date,"",SUMIFS(Data!$E:$E,Data!$A:$A,$B46,Data!$B:$B,R$4))</f>
        <v/>
      </c>
      <c r="S46" s="22" t="str">
        <f>IF(EDATE($B46,S$4)&gt;end_date,"",SUMIFS(Data!$E:$E,Data!$A:$A,$B46,Data!$B:$B,S$4))</f>
        <v/>
      </c>
      <c r="T46" s="22" t="str">
        <f>IF(EDATE($B46,T$4)&gt;end_date,"",SUMIFS(Data!$E:$E,Data!$A:$A,$B46,Data!$B:$B,T$4))</f>
        <v/>
      </c>
      <c r="U46" s="22" t="str">
        <f>IF(EDATE($B46,U$4)&gt;end_date,"",SUMIFS(Data!$E:$E,Data!$A:$A,$B46,Data!$B:$B,U$4))</f>
        <v/>
      </c>
      <c r="V46" s="22" t="str">
        <f>IF(EDATE($B46,V$4)&gt;end_date,"",SUMIFS(Data!$E:$E,Data!$A:$A,$B46,Data!$B:$B,V$4))</f>
        <v/>
      </c>
      <c r="W46" s="22" t="str">
        <f>IF(EDATE($B46,W$4)&gt;end_date,"",SUMIFS(Data!$E:$E,Data!$A:$A,$B46,Data!$B:$B,W$4))</f>
        <v/>
      </c>
      <c r="X46" s="22" t="str">
        <f>IF(EDATE($B46,X$4)&gt;end_date,"",SUMIFS(Data!$E:$E,Data!$A:$A,$B46,Data!$B:$B,X$4))</f>
        <v/>
      </c>
      <c r="Y46" s="22" t="str">
        <f>IF(EDATE($B46,Y$4)&gt;end_date,"",SUMIFS(Data!$E:$E,Data!$A:$A,$B46,Data!$B:$B,Y$4))</f>
        <v/>
      </c>
      <c r="Z46" s="22" t="str">
        <f>IF(EDATE($B46,Z$4)&gt;end_date,"",SUMIFS(Data!$E:$E,Data!$A:$A,$B46,Data!$B:$B,Z$4))</f>
        <v/>
      </c>
      <c r="AA46" s="22" t="str">
        <f>IF(EDATE($B46,AA$4)&gt;end_date,"",SUMIFS(Data!$E:$E,Data!$A:$A,$B46,Data!$B:$B,AA$4))</f>
        <v/>
      </c>
      <c r="AB46" s="22" t="str">
        <f>IF(EDATE($B46,AB$4)&gt;end_date,"",SUMIFS(Data!$E:$E,Data!$A:$A,$B46,Data!$B:$B,AB$4))</f>
        <v/>
      </c>
      <c r="AC46" s="22" t="str">
        <f>IF(EDATE($B46,AC$4)&gt;end_date,"",SUMIFS(Data!$E:$E,Data!$A:$A,$B46,Data!$B:$B,AC$4))</f>
        <v/>
      </c>
      <c r="AD46" s="22" t="str">
        <f>IF(EDATE($B46,AD$4)&gt;end_date,"",SUMIFS(Data!$E:$E,Data!$A:$A,$B46,Data!$B:$B,AD$4))</f>
        <v/>
      </c>
      <c r="AE46" s="22" t="str">
        <f>IF(EDATE($B46,AE$4)&gt;end_date,"",SUMIFS(Data!$E:$E,Data!$A:$A,$B46,Data!$B:$B,AE$4))</f>
        <v/>
      </c>
      <c r="AF46" s="22" t="str">
        <f>IF(EDATE($B46,AF$4)&gt;end_date,"",SUMIFS(Data!$E:$E,Data!$A:$A,$B46,Data!$B:$B,AF$4))</f>
        <v/>
      </c>
      <c r="AG46" s="22" t="str">
        <f>IF(EDATE($B46,AG$4)&gt;end_date,"",SUMIFS(Data!$E:$E,Data!$A:$A,$B46,Data!$B:$B,AG$4))</f>
        <v/>
      </c>
      <c r="AH46" s="22" t="str">
        <f>IF(EDATE($B46,AH$4)&gt;end_date,"",SUMIFS(Data!$E:$E,Data!$A:$A,$B46,Data!$B:$B,AH$4))</f>
        <v/>
      </c>
      <c r="AI46" s="22" t="str">
        <f>IF(EDATE($B46,AI$4)&gt;end_date,"",SUMIFS(Data!$E:$E,Data!$A:$A,$B46,Data!$B:$B,AI$4))</f>
        <v/>
      </c>
      <c r="AJ46" s="22" t="str">
        <f>IF(EDATE($B46,AJ$4)&gt;end_date,"",SUMIFS(Data!$E:$E,Data!$A:$A,$B46,Data!$B:$B,AJ$4))</f>
        <v/>
      </c>
      <c r="AK46" s="22" t="str">
        <f>IF(EDATE($B46,AK$4)&gt;end_date,"",SUMIFS(Data!$E:$E,Data!$A:$A,$B46,Data!$B:$B,AK$4))</f>
        <v/>
      </c>
      <c r="AL46" s="22" t="str">
        <f>IF(EDATE($B46,AL$4)&gt;end_date,"",SUMIFS(Data!$E:$E,Data!$A:$A,$B46,Data!$B:$B,AL$4))</f>
        <v/>
      </c>
      <c r="AM46" s="22" t="str">
        <f>IF(EDATE($B46,AM$4)&gt;end_date,"",SUMIFS(Data!$E:$E,Data!$A:$A,$B46,Data!$B:$B,AM$4))</f>
        <v/>
      </c>
      <c r="AN46" s="22" t="str">
        <f>IF(EDATE($B46,AN$4)&gt;end_date,"",SUMIFS(Data!$E:$E,Data!$A:$A,$B46,Data!$B:$B,AN$4))</f>
        <v/>
      </c>
      <c r="AO46" s="22" t="str">
        <f>IF(EDATE($B46,AO$4)&gt;end_date,"",SUMIFS(Data!$E:$E,Data!$A:$A,$B46,Data!$B:$B,AO$4))</f>
        <v/>
      </c>
      <c r="AP46" s="22" t="str">
        <f>IF(EDATE($B46,AP$4)&gt;end_date,"",SUMIFS(Data!$E:$E,Data!$A:$A,$B46,Data!$B:$B,AP$4))</f>
        <v/>
      </c>
      <c r="AQ46" s="22" t="str">
        <f>IF(EDATE($B46,AQ$4)&gt;end_date,"",SUMIFS(Data!$E:$E,Data!$A:$A,$B46,Data!$B:$B,AQ$4))</f>
        <v/>
      </c>
      <c r="AR46" s="22" t="str">
        <f>IF(EDATE($B46,AR$4)&gt;end_date,"",SUMIFS(Data!$E:$E,Data!$A:$A,$B46,Data!$B:$B,AR$4))</f>
        <v/>
      </c>
      <c r="AS46" s="22" t="str">
        <f>IF(EDATE($B46,AS$4)&gt;end_date,"",SUMIFS(Data!$E:$E,Data!$A:$A,$B46,Data!$B:$B,AS$4))</f>
        <v/>
      </c>
      <c r="AT46" s="22" t="str">
        <f>IF(EDATE($B46,AT$4)&gt;end_date,"",SUMIFS(Data!$E:$E,Data!$A:$A,$B46,Data!$B:$B,AT$4))</f>
        <v/>
      </c>
      <c r="AU46" s="22" t="str">
        <f>IF(EDATE($B46,AU$4)&gt;end_date,"",SUMIFS(Data!$E:$E,Data!$A:$A,$B46,Data!$B:$B,AU$4))</f>
        <v/>
      </c>
      <c r="AV46" s="22" t="str">
        <f>IF(EDATE($B46,AV$4)&gt;end_date,"",SUMIFS(Data!$E:$E,Data!$A:$A,$B46,Data!$B:$B,AV$4))</f>
        <v/>
      </c>
      <c r="AW46" s="22" t="str">
        <f>IF(EDATE($B46,AW$4)&gt;end_date,"",SUMIFS(Data!$E:$E,Data!$A:$A,$B46,Data!$B:$B,AW$4))</f>
        <v/>
      </c>
      <c r="AX46" s="22" t="str">
        <f>IF(EDATE($B46,AX$4)&gt;end_date,"",SUMIFS(Data!$E:$E,Data!$A:$A,$B46,Data!$B:$B,AX$4))</f>
        <v/>
      </c>
      <c r="AY46" s="22" t="str">
        <f>IF(EDATE($B46,AY$4)&gt;end_date,"",SUMIFS(Data!$E:$E,Data!$A:$A,$B46,Data!$B:$B,AY$4))</f>
        <v/>
      </c>
      <c r="AZ46" s="22" t="str">
        <f>IF(EDATE($B46,AZ$4)&gt;end_date,"",SUMIFS(Data!$E:$E,Data!$A:$A,$B46,Data!$B:$B,AZ$4))</f>
        <v/>
      </c>
      <c r="BA46" s="22" t="str">
        <f>IF(EDATE($B46,BA$4)&gt;end_date,"",SUMIFS(Data!$E:$E,Data!$A:$A,$B46,Data!$B:$B,BA$4))</f>
        <v/>
      </c>
      <c r="BB46" s="22" t="str">
        <f>IF(EDATE($B46,BB$4)&gt;end_date,"",SUMIFS(Data!$E:$E,Data!$A:$A,$B46,Data!$B:$B,BB$4))</f>
        <v/>
      </c>
      <c r="BC46" s="22" t="str">
        <f>IF(EDATE($B46,BC$4)&gt;end_date,"",SUMIFS(Data!$E:$E,Data!$A:$A,$B46,Data!$B:$B,BC$4))</f>
        <v/>
      </c>
      <c r="BD46" s="23" t="str">
        <f>IF(EDATE($B46,BD$4)&gt;end_date,"",SUMIFS(Data!$E:$E,Data!$A:$A,$B46,Data!$B:$B,BD$4))</f>
        <v/>
      </c>
      <c r="BE46" s="16"/>
      <c r="BF46" s="16"/>
      <c r="BG46" s="16"/>
      <c r="BH46" s="16"/>
      <c r="BI46" s="16"/>
      <c r="BJ46" s="16"/>
      <c r="BK46" s="16"/>
      <c r="BL46" s="16"/>
      <c r="BM46" s="16"/>
      <c r="BN46" s="16"/>
      <c r="BO46" s="16"/>
      <c r="BP46" s="16"/>
    </row>
    <row r="47" spans="2:68" x14ac:dyDescent="0.25">
      <c r="B47" s="31">
        <f t="shared" si="1"/>
        <v>43466</v>
      </c>
      <c r="C47" s="22">
        <f>IF(EDATE($B47,C$4)&gt;end_date,"",SUMIFS(Data!$E:$E,Data!$A:$A,$B47,Data!$B:$B,C$4))</f>
        <v>0</v>
      </c>
      <c r="D47" s="22">
        <f>IF(EDATE($B47,D$4)&gt;end_date,"",SUMIFS(Data!$E:$E,Data!$A:$A,$B47,Data!$B:$B,D$4))</f>
        <v>0</v>
      </c>
      <c r="E47" s="22">
        <f>IF(EDATE($B47,E$4)&gt;end_date,"",SUMIFS(Data!$E:$E,Data!$A:$A,$B47,Data!$B:$B,E$4))</f>
        <v>0</v>
      </c>
      <c r="F47" s="22">
        <f>IF(EDATE($B47,F$4)&gt;end_date,"",SUMIFS(Data!$E:$E,Data!$A:$A,$B47,Data!$B:$B,F$4))</f>
        <v>0</v>
      </c>
      <c r="G47" s="22">
        <f>IF(EDATE($B47,G$4)&gt;end_date,"",SUMIFS(Data!$E:$E,Data!$A:$A,$B47,Data!$B:$B,G$4))</f>
        <v>0</v>
      </c>
      <c r="H47" s="22">
        <f>IF(EDATE($B47,H$4)&gt;end_date,"",SUMIFS(Data!$E:$E,Data!$A:$A,$B47,Data!$B:$B,H$4))</f>
        <v>0</v>
      </c>
      <c r="I47" s="22">
        <f>IF(EDATE($B47,I$4)&gt;end_date,"",SUMIFS(Data!$E:$E,Data!$A:$A,$B47,Data!$B:$B,I$4))</f>
        <v>0</v>
      </c>
      <c r="J47" s="22">
        <f>IF(EDATE($B47,J$4)&gt;end_date,"",SUMIFS(Data!$E:$E,Data!$A:$A,$B47,Data!$B:$B,J$4))</f>
        <v>0</v>
      </c>
      <c r="K47" s="22">
        <f>IF(EDATE($B47,K$4)&gt;end_date,"",SUMIFS(Data!$E:$E,Data!$A:$A,$B47,Data!$B:$B,K$4))</f>
        <v>0</v>
      </c>
      <c r="L47" s="22">
        <f>IF(EDATE($B47,L$4)&gt;end_date,"",SUMIFS(Data!$E:$E,Data!$A:$A,$B47,Data!$B:$B,L$4))</f>
        <v>0</v>
      </c>
      <c r="M47" s="22">
        <f>IF(EDATE($B47,M$4)&gt;end_date,"",SUMIFS(Data!$E:$E,Data!$A:$A,$B47,Data!$B:$B,M$4))</f>
        <v>0</v>
      </c>
      <c r="N47" s="22">
        <f>IF(EDATE($B47,N$4)&gt;end_date,"",SUMIFS(Data!$E:$E,Data!$A:$A,$B47,Data!$B:$B,N$4))</f>
        <v>0</v>
      </c>
      <c r="O47" s="22" t="str">
        <f>IF(EDATE($B47,O$4)&gt;end_date,"",SUMIFS(Data!$E:$E,Data!$A:$A,$B47,Data!$B:$B,O$4))</f>
        <v/>
      </c>
      <c r="P47" s="22" t="str">
        <f>IF(EDATE($B47,P$4)&gt;end_date,"",SUMIFS(Data!$E:$E,Data!$A:$A,$B47,Data!$B:$B,P$4))</f>
        <v/>
      </c>
      <c r="Q47" s="22" t="str">
        <f>IF(EDATE($B47,Q$4)&gt;end_date,"",SUMIFS(Data!$E:$E,Data!$A:$A,$B47,Data!$B:$B,Q$4))</f>
        <v/>
      </c>
      <c r="R47" s="22" t="str">
        <f>IF(EDATE($B47,R$4)&gt;end_date,"",SUMIFS(Data!$E:$E,Data!$A:$A,$B47,Data!$B:$B,R$4))</f>
        <v/>
      </c>
      <c r="S47" s="22" t="str">
        <f>IF(EDATE($B47,S$4)&gt;end_date,"",SUMIFS(Data!$E:$E,Data!$A:$A,$B47,Data!$B:$B,S$4))</f>
        <v/>
      </c>
      <c r="T47" s="22" t="str">
        <f>IF(EDATE($B47,T$4)&gt;end_date,"",SUMIFS(Data!$E:$E,Data!$A:$A,$B47,Data!$B:$B,T$4))</f>
        <v/>
      </c>
      <c r="U47" s="22" t="str">
        <f>IF(EDATE($B47,U$4)&gt;end_date,"",SUMIFS(Data!$E:$E,Data!$A:$A,$B47,Data!$B:$B,U$4))</f>
        <v/>
      </c>
      <c r="V47" s="22" t="str">
        <f>IF(EDATE($B47,V$4)&gt;end_date,"",SUMIFS(Data!$E:$E,Data!$A:$A,$B47,Data!$B:$B,V$4))</f>
        <v/>
      </c>
      <c r="W47" s="22" t="str">
        <f>IF(EDATE($B47,W$4)&gt;end_date,"",SUMIFS(Data!$E:$E,Data!$A:$A,$B47,Data!$B:$B,W$4))</f>
        <v/>
      </c>
      <c r="X47" s="22" t="str">
        <f>IF(EDATE($B47,X$4)&gt;end_date,"",SUMIFS(Data!$E:$E,Data!$A:$A,$B47,Data!$B:$B,X$4))</f>
        <v/>
      </c>
      <c r="Y47" s="22" t="str">
        <f>IF(EDATE($B47,Y$4)&gt;end_date,"",SUMIFS(Data!$E:$E,Data!$A:$A,$B47,Data!$B:$B,Y$4))</f>
        <v/>
      </c>
      <c r="Z47" s="22" t="str">
        <f>IF(EDATE($B47,Z$4)&gt;end_date,"",SUMIFS(Data!$E:$E,Data!$A:$A,$B47,Data!$B:$B,Z$4))</f>
        <v/>
      </c>
      <c r="AA47" s="22" t="str">
        <f>IF(EDATE($B47,AA$4)&gt;end_date,"",SUMIFS(Data!$E:$E,Data!$A:$A,$B47,Data!$B:$B,AA$4))</f>
        <v/>
      </c>
      <c r="AB47" s="22" t="str">
        <f>IF(EDATE($B47,AB$4)&gt;end_date,"",SUMIFS(Data!$E:$E,Data!$A:$A,$B47,Data!$B:$B,AB$4))</f>
        <v/>
      </c>
      <c r="AC47" s="22" t="str">
        <f>IF(EDATE($B47,AC$4)&gt;end_date,"",SUMIFS(Data!$E:$E,Data!$A:$A,$B47,Data!$B:$B,AC$4))</f>
        <v/>
      </c>
      <c r="AD47" s="22" t="str">
        <f>IF(EDATE($B47,AD$4)&gt;end_date,"",SUMIFS(Data!$E:$E,Data!$A:$A,$B47,Data!$B:$B,AD$4))</f>
        <v/>
      </c>
      <c r="AE47" s="22" t="str">
        <f>IF(EDATE($B47,AE$4)&gt;end_date,"",SUMIFS(Data!$E:$E,Data!$A:$A,$B47,Data!$B:$B,AE$4))</f>
        <v/>
      </c>
      <c r="AF47" s="22" t="str">
        <f>IF(EDATE($B47,AF$4)&gt;end_date,"",SUMIFS(Data!$E:$E,Data!$A:$A,$B47,Data!$B:$B,AF$4))</f>
        <v/>
      </c>
      <c r="AG47" s="22" t="str">
        <f>IF(EDATE($B47,AG$4)&gt;end_date,"",SUMIFS(Data!$E:$E,Data!$A:$A,$B47,Data!$B:$B,AG$4))</f>
        <v/>
      </c>
      <c r="AH47" s="22" t="str">
        <f>IF(EDATE($B47,AH$4)&gt;end_date,"",SUMIFS(Data!$E:$E,Data!$A:$A,$B47,Data!$B:$B,AH$4))</f>
        <v/>
      </c>
      <c r="AI47" s="22" t="str">
        <f>IF(EDATE($B47,AI$4)&gt;end_date,"",SUMIFS(Data!$E:$E,Data!$A:$A,$B47,Data!$B:$B,AI$4))</f>
        <v/>
      </c>
      <c r="AJ47" s="22" t="str">
        <f>IF(EDATE($B47,AJ$4)&gt;end_date,"",SUMIFS(Data!$E:$E,Data!$A:$A,$B47,Data!$B:$B,AJ$4))</f>
        <v/>
      </c>
      <c r="AK47" s="22" t="str">
        <f>IF(EDATE($B47,AK$4)&gt;end_date,"",SUMIFS(Data!$E:$E,Data!$A:$A,$B47,Data!$B:$B,AK$4))</f>
        <v/>
      </c>
      <c r="AL47" s="22" t="str">
        <f>IF(EDATE($B47,AL$4)&gt;end_date,"",SUMIFS(Data!$E:$E,Data!$A:$A,$B47,Data!$B:$B,AL$4))</f>
        <v/>
      </c>
      <c r="AM47" s="22" t="str">
        <f>IF(EDATE($B47,AM$4)&gt;end_date,"",SUMIFS(Data!$E:$E,Data!$A:$A,$B47,Data!$B:$B,AM$4))</f>
        <v/>
      </c>
      <c r="AN47" s="22" t="str">
        <f>IF(EDATE($B47,AN$4)&gt;end_date,"",SUMIFS(Data!$E:$E,Data!$A:$A,$B47,Data!$B:$B,AN$4))</f>
        <v/>
      </c>
      <c r="AO47" s="22" t="str">
        <f>IF(EDATE($B47,AO$4)&gt;end_date,"",SUMIFS(Data!$E:$E,Data!$A:$A,$B47,Data!$B:$B,AO$4))</f>
        <v/>
      </c>
      <c r="AP47" s="22" t="str">
        <f>IF(EDATE($B47,AP$4)&gt;end_date,"",SUMIFS(Data!$E:$E,Data!$A:$A,$B47,Data!$B:$B,AP$4))</f>
        <v/>
      </c>
      <c r="AQ47" s="22" t="str">
        <f>IF(EDATE($B47,AQ$4)&gt;end_date,"",SUMIFS(Data!$E:$E,Data!$A:$A,$B47,Data!$B:$B,AQ$4))</f>
        <v/>
      </c>
      <c r="AR47" s="22" t="str">
        <f>IF(EDATE($B47,AR$4)&gt;end_date,"",SUMIFS(Data!$E:$E,Data!$A:$A,$B47,Data!$B:$B,AR$4))</f>
        <v/>
      </c>
      <c r="AS47" s="22" t="str">
        <f>IF(EDATE($B47,AS$4)&gt;end_date,"",SUMIFS(Data!$E:$E,Data!$A:$A,$B47,Data!$B:$B,AS$4))</f>
        <v/>
      </c>
      <c r="AT47" s="22" t="str">
        <f>IF(EDATE($B47,AT$4)&gt;end_date,"",SUMIFS(Data!$E:$E,Data!$A:$A,$B47,Data!$B:$B,AT$4))</f>
        <v/>
      </c>
      <c r="AU47" s="22" t="str">
        <f>IF(EDATE($B47,AU$4)&gt;end_date,"",SUMIFS(Data!$E:$E,Data!$A:$A,$B47,Data!$B:$B,AU$4))</f>
        <v/>
      </c>
      <c r="AV47" s="22" t="str">
        <f>IF(EDATE($B47,AV$4)&gt;end_date,"",SUMIFS(Data!$E:$E,Data!$A:$A,$B47,Data!$B:$B,AV$4))</f>
        <v/>
      </c>
      <c r="AW47" s="22" t="str">
        <f>IF(EDATE($B47,AW$4)&gt;end_date,"",SUMIFS(Data!$E:$E,Data!$A:$A,$B47,Data!$B:$B,AW$4))</f>
        <v/>
      </c>
      <c r="AX47" s="22" t="str">
        <f>IF(EDATE($B47,AX$4)&gt;end_date,"",SUMIFS(Data!$E:$E,Data!$A:$A,$B47,Data!$B:$B,AX$4))</f>
        <v/>
      </c>
      <c r="AY47" s="22" t="str">
        <f>IF(EDATE($B47,AY$4)&gt;end_date,"",SUMIFS(Data!$E:$E,Data!$A:$A,$B47,Data!$B:$B,AY$4))</f>
        <v/>
      </c>
      <c r="AZ47" s="22" t="str">
        <f>IF(EDATE($B47,AZ$4)&gt;end_date,"",SUMIFS(Data!$E:$E,Data!$A:$A,$B47,Data!$B:$B,AZ$4))</f>
        <v/>
      </c>
      <c r="BA47" s="22" t="str">
        <f>IF(EDATE($B47,BA$4)&gt;end_date,"",SUMIFS(Data!$E:$E,Data!$A:$A,$B47,Data!$B:$B,BA$4))</f>
        <v/>
      </c>
      <c r="BB47" s="22" t="str">
        <f>IF(EDATE($B47,BB$4)&gt;end_date,"",SUMIFS(Data!$E:$E,Data!$A:$A,$B47,Data!$B:$B,BB$4))</f>
        <v/>
      </c>
      <c r="BC47" s="22" t="str">
        <f>IF(EDATE($B47,BC$4)&gt;end_date,"",SUMIFS(Data!$E:$E,Data!$A:$A,$B47,Data!$B:$B,BC$4))</f>
        <v/>
      </c>
      <c r="BD47" s="23" t="str">
        <f>IF(EDATE($B47,BD$4)&gt;end_date,"",SUMIFS(Data!$E:$E,Data!$A:$A,$B47,Data!$B:$B,BD$4))</f>
        <v/>
      </c>
      <c r="BE47" s="16"/>
      <c r="BF47" s="16"/>
      <c r="BG47" s="16"/>
      <c r="BH47" s="16"/>
      <c r="BI47" s="16"/>
      <c r="BJ47" s="16"/>
      <c r="BK47" s="16"/>
      <c r="BL47" s="16"/>
      <c r="BM47" s="16"/>
      <c r="BN47" s="16"/>
      <c r="BO47" s="16"/>
      <c r="BP47" s="16"/>
    </row>
    <row r="48" spans="2:68" x14ac:dyDescent="0.25">
      <c r="B48" s="31">
        <f t="shared" si="1"/>
        <v>43497</v>
      </c>
      <c r="C48" s="22">
        <f>IF(EDATE($B48,C$4)&gt;end_date,"",SUMIFS(Data!$E:$E,Data!$A:$A,$B48,Data!$B:$B,C$4))</f>
        <v>0</v>
      </c>
      <c r="D48" s="22">
        <f>IF(EDATE($B48,D$4)&gt;end_date,"",SUMIFS(Data!$E:$E,Data!$A:$A,$B48,Data!$B:$B,D$4))</f>
        <v>0</v>
      </c>
      <c r="E48" s="22">
        <f>IF(EDATE($B48,E$4)&gt;end_date,"",SUMIFS(Data!$E:$E,Data!$A:$A,$B48,Data!$B:$B,E$4))</f>
        <v>0</v>
      </c>
      <c r="F48" s="22">
        <f>IF(EDATE($B48,F$4)&gt;end_date,"",SUMIFS(Data!$E:$E,Data!$A:$A,$B48,Data!$B:$B,F$4))</f>
        <v>0</v>
      </c>
      <c r="G48" s="22">
        <f>IF(EDATE($B48,G$4)&gt;end_date,"",SUMIFS(Data!$E:$E,Data!$A:$A,$B48,Data!$B:$B,G$4))</f>
        <v>0</v>
      </c>
      <c r="H48" s="22">
        <f>IF(EDATE($B48,H$4)&gt;end_date,"",SUMIFS(Data!$E:$E,Data!$A:$A,$B48,Data!$B:$B,H$4))</f>
        <v>0</v>
      </c>
      <c r="I48" s="22">
        <f>IF(EDATE($B48,I$4)&gt;end_date,"",SUMIFS(Data!$E:$E,Data!$A:$A,$B48,Data!$B:$B,I$4))</f>
        <v>0</v>
      </c>
      <c r="J48" s="22">
        <f>IF(EDATE($B48,J$4)&gt;end_date,"",SUMIFS(Data!$E:$E,Data!$A:$A,$B48,Data!$B:$B,J$4))</f>
        <v>0</v>
      </c>
      <c r="K48" s="22">
        <f>IF(EDATE($B48,K$4)&gt;end_date,"",SUMIFS(Data!$E:$E,Data!$A:$A,$B48,Data!$B:$B,K$4))</f>
        <v>0</v>
      </c>
      <c r="L48" s="22">
        <f>IF(EDATE($B48,L$4)&gt;end_date,"",SUMIFS(Data!$E:$E,Data!$A:$A,$B48,Data!$B:$B,L$4))</f>
        <v>0</v>
      </c>
      <c r="M48" s="22">
        <f>IF(EDATE($B48,M$4)&gt;end_date,"",SUMIFS(Data!$E:$E,Data!$A:$A,$B48,Data!$B:$B,M$4))</f>
        <v>0</v>
      </c>
      <c r="N48" s="22" t="str">
        <f>IF(EDATE($B48,N$4)&gt;end_date,"",SUMIFS(Data!$E:$E,Data!$A:$A,$B48,Data!$B:$B,N$4))</f>
        <v/>
      </c>
      <c r="O48" s="22" t="str">
        <f>IF(EDATE($B48,O$4)&gt;end_date,"",SUMIFS(Data!$E:$E,Data!$A:$A,$B48,Data!$B:$B,O$4))</f>
        <v/>
      </c>
      <c r="P48" s="22" t="str">
        <f>IF(EDATE($B48,P$4)&gt;end_date,"",SUMIFS(Data!$E:$E,Data!$A:$A,$B48,Data!$B:$B,P$4))</f>
        <v/>
      </c>
      <c r="Q48" s="22" t="str">
        <f>IF(EDATE($B48,Q$4)&gt;end_date,"",SUMIFS(Data!$E:$E,Data!$A:$A,$B48,Data!$B:$B,Q$4))</f>
        <v/>
      </c>
      <c r="R48" s="22" t="str">
        <f>IF(EDATE($B48,R$4)&gt;end_date,"",SUMIFS(Data!$E:$E,Data!$A:$A,$B48,Data!$B:$B,R$4))</f>
        <v/>
      </c>
      <c r="S48" s="22" t="str">
        <f>IF(EDATE($B48,S$4)&gt;end_date,"",SUMIFS(Data!$E:$E,Data!$A:$A,$B48,Data!$B:$B,S$4))</f>
        <v/>
      </c>
      <c r="T48" s="22" t="str">
        <f>IF(EDATE($B48,T$4)&gt;end_date,"",SUMIFS(Data!$E:$E,Data!$A:$A,$B48,Data!$B:$B,T$4))</f>
        <v/>
      </c>
      <c r="U48" s="22" t="str">
        <f>IF(EDATE($B48,U$4)&gt;end_date,"",SUMIFS(Data!$E:$E,Data!$A:$A,$B48,Data!$B:$B,U$4))</f>
        <v/>
      </c>
      <c r="V48" s="22" t="str">
        <f>IF(EDATE($B48,V$4)&gt;end_date,"",SUMIFS(Data!$E:$E,Data!$A:$A,$B48,Data!$B:$B,V$4))</f>
        <v/>
      </c>
      <c r="W48" s="22" t="str">
        <f>IF(EDATE($B48,W$4)&gt;end_date,"",SUMIFS(Data!$E:$E,Data!$A:$A,$B48,Data!$B:$B,W$4))</f>
        <v/>
      </c>
      <c r="X48" s="22" t="str">
        <f>IF(EDATE($B48,X$4)&gt;end_date,"",SUMIFS(Data!$E:$E,Data!$A:$A,$B48,Data!$B:$B,X$4))</f>
        <v/>
      </c>
      <c r="Y48" s="22" t="str">
        <f>IF(EDATE($B48,Y$4)&gt;end_date,"",SUMIFS(Data!$E:$E,Data!$A:$A,$B48,Data!$B:$B,Y$4))</f>
        <v/>
      </c>
      <c r="Z48" s="22" t="str">
        <f>IF(EDATE($B48,Z$4)&gt;end_date,"",SUMIFS(Data!$E:$E,Data!$A:$A,$B48,Data!$B:$B,Z$4))</f>
        <v/>
      </c>
      <c r="AA48" s="22" t="str">
        <f>IF(EDATE($B48,AA$4)&gt;end_date,"",SUMIFS(Data!$E:$E,Data!$A:$A,$B48,Data!$B:$B,AA$4))</f>
        <v/>
      </c>
      <c r="AB48" s="22" t="str">
        <f>IF(EDATE($B48,AB$4)&gt;end_date,"",SUMIFS(Data!$E:$E,Data!$A:$A,$B48,Data!$B:$B,AB$4))</f>
        <v/>
      </c>
      <c r="AC48" s="22" t="str">
        <f>IF(EDATE($B48,AC$4)&gt;end_date,"",SUMIFS(Data!$E:$E,Data!$A:$A,$B48,Data!$B:$B,AC$4))</f>
        <v/>
      </c>
      <c r="AD48" s="22" t="str">
        <f>IF(EDATE($B48,AD$4)&gt;end_date,"",SUMIFS(Data!$E:$E,Data!$A:$A,$B48,Data!$B:$B,AD$4))</f>
        <v/>
      </c>
      <c r="AE48" s="22" t="str">
        <f>IF(EDATE($B48,AE$4)&gt;end_date,"",SUMIFS(Data!$E:$E,Data!$A:$A,$B48,Data!$B:$B,AE$4))</f>
        <v/>
      </c>
      <c r="AF48" s="22" t="str">
        <f>IF(EDATE($B48,AF$4)&gt;end_date,"",SUMIFS(Data!$E:$E,Data!$A:$A,$B48,Data!$B:$B,AF$4))</f>
        <v/>
      </c>
      <c r="AG48" s="22" t="str">
        <f>IF(EDATE($B48,AG$4)&gt;end_date,"",SUMIFS(Data!$E:$E,Data!$A:$A,$B48,Data!$B:$B,AG$4))</f>
        <v/>
      </c>
      <c r="AH48" s="22" t="str">
        <f>IF(EDATE($B48,AH$4)&gt;end_date,"",SUMIFS(Data!$E:$E,Data!$A:$A,$B48,Data!$B:$B,AH$4))</f>
        <v/>
      </c>
      <c r="AI48" s="22" t="str">
        <f>IF(EDATE($B48,AI$4)&gt;end_date,"",SUMIFS(Data!$E:$E,Data!$A:$A,$B48,Data!$B:$B,AI$4))</f>
        <v/>
      </c>
      <c r="AJ48" s="22" t="str">
        <f>IF(EDATE($B48,AJ$4)&gt;end_date,"",SUMIFS(Data!$E:$E,Data!$A:$A,$B48,Data!$B:$B,AJ$4))</f>
        <v/>
      </c>
      <c r="AK48" s="22" t="str">
        <f>IF(EDATE($B48,AK$4)&gt;end_date,"",SUMIFS(Data!$E:$E,Data!$A:$A,$B48,Data!$B:$B,AK$4))</f>
        <v/>
      </c>
      <c r="AL48" s="22" t="str">
        <f>IF(EDATE($B48,AL$4)&gt;end_date,"",SUMIFS(Data!$E:$E,Data!$A:$A,$B48,Data!$B:$B,AL$4))</f>
        <v/>
      </c>
      <c r="AM48" s="22" t="str">
        <f>IF(EDATE($B48,AM$4)&gt;end_date,"",SUMIFS(Data!$E:$E,Data!$A:$A,$B48,Data!$B:$B,AM$4))</f>
        <v/>
      </c>
      <c r="AN48" s="22" t="str">
        <f>IF(EDATE($B48,AN$4)&gt;end_date,"",SUMIFS(Data!$E:$E,Data!$A:$A,$B48,Data!$B:$B,AN$4))</f>
        <v/>
      </c>
      <c r="AO48" s="22" t="str">
        <f>IF(EDATE($B48,AO$4)&gt;end_date,"",SUMIFS(Data!$E:$E,Data!$A:$A,$B48,Data!$B:$B,AO$4))</f>
        <v/>
      </c>
      <c r="AP48" s="22" t="str">
        <f>IF(EDATE($B48,AP$4)&gt;end_date,"",SUMIFS(Data!$E:$E,Data!$A:$A,$B48,Data!$B:$B,AP$4))</f>
        <v/>
      </c>
      <c r="AQ48" s="22" t="str">
        <f>IF(EDATE($B48,AQ$4)&gt;end_date,"",SUMIFS(Data!$E:$E,Data!$A:$A,$B48,Data!$B:$B,AQ$4))</f>
        <v/>
      </c>
      <c r="AR48" s="22" t="str">
        <f>IF(EDATE($B48,AR$4)&gt;end_date,"",SUMIFS(Data!$E:$E,Data!$A:$A,$B48,Data!$B:$B,AR$4))</f>
        <v/>
      </c>
      <c r="AS48" s="22" t="str">
        <f>IF(EDATE($B48,AS$4)&gt;end_date,"",SUMIFS(Data!$E:$E,Data!$A:$A,$B48,Data!$B:$B,AS$4))</f>
        <v/>
      </c>
      <c r="AT48" s="22" t="str">
        <f>IF(EDATE($B48,AT$4)&gt;end_date,"",SUMIFS(Data!$E:$E,Data!$A:$A,$B48,Data!$B:$B,AT$4))</f>
        <v/>
      </c>
      <c r="AU48" s="22" t="str">
        <f>IF(EDATE($B48,AU$4)&gt;end_date,"",SUMIFS(Data!$E:$E,Data!$A:$A,$B48,Data!$B:$B,AU$4))</f>
        <v/>
      </c>
      <c r="AV48" s="22" t="str">
        <f>IF(EDATE($B48,AV$4)&gt;end_date,"",SUMIFS(Data!$E:$E,Data!$A:$A,$B48,Data!$B:$B,AV$4))</f>
        <v/>
      </c>
      <c r="AW48" s="22" t="str">
        <f>IF(EDATE($B48,AW$4)&gt;end_date,"",SUMIFS(Data!$E:$E,Data!$A:$A,$B48,Data!$B:$B,AW$4))</f>
        <v/>
      </c>
      <c r="AX48" s="22" t="str">
        <f>IF(EDATE($B48,AX$4)&gt;end_date,"",SUMIFS(Data!$E:$E,Data!$A:$A,$B48,Data!$B:$B,AX$4))</f>
        <v/>
      </c>
      <c r="AY48" s="22" t="str">
        <f>IF(EDATE($B48,AY$4)&gt;end_date,"",SUMIFS(Data!$E:$E,Data!$A:$A,$B48,Data!$B:$B,AY$4))</f>
        <v/>
      </c>
      <c r="AZ48" s="22" t="str">
        <f>IF(EDATE($B48,AZ$4)&gt;end_date,"",SUMIFS(Data!$E:$E,Data!$A:$A,$B48,Data!$B:$B,AZ$4))</f>
        <v/>
      </c>
      <c r="BA48" s="22" t="str">
        <f>IF(EDATE($B48,BA$4)&gt;end_date,"",SUMIFS(Data!$E:$E,Data!$A:$A,$B48,Data!$B:$B,BA$4))</f>
        <v/>
      </c>
      <c r="BB48" s="22" t="str">
        <f>IF(EDATE($B48,BB$4)&gt;end_date,"",SUMIFS(Data!$E:$E,Data!$A:$A,$B48,Data!$B:$B,BB$4))</f>
        <v/>
      </c>
      <c r="BC48" s="22" t="str">
        <f>IF(EDATE($B48,BC$4)&gt;end_date,"",SUMIFS(Data!$E:$E,Data!$A:$A,$B48,Data!$B:$B,BC$4))</f>
        <v/>
      </c>
      <c r="BD48" s="23" t="str">
        <f>IF(EDATE($B48,BD$4)&gt;end_date,"",SUMIFS(Data!$E:$E,Data!$A:$A,$B48,Data!$B:$B,BD$4))</f>
        <v/>
      </c>
      <c r="BE48" s="16"/>
      <c r="BF48" s="16"/>
      <c r="BG48" s="16"/>
      <c r="BH48" s="16"/>
      <c r="BI48" s="16"/>
      <c r="BJ48" s="16"/>
      <c r="BK48" s="16"/>
      <c r="BL48" s="16"/>
      <c r="BM48" s="16"/>
      <c r="BN48" s="16"/>
      <c r="BO48" s="16"/>
      <c r="BP48" s="16"/>
    </row>
    <row r="49" spans="2:68" x14ac:dyDescent="0.25">
      <c r="B49" s="31">
        <f t="shared" si="1"/>
        <v>43525</v>
      </c>
      <c r="C49" s="22">
        <f>IF(EDATE($B49,C$4)&gt;end_date,"",SUMIFS(Data!$E:$E,Data!$A:$A,$B49,Data!$B:$B,C$4))</f>
        <v>0</v>
      </c>
      <c r="D49" s="22">
        <f>IF(EDATE($B49,D$4)&gt;end_date,"",SUMIFS(Data!$E:$E,Data!$A:$A,$B49,Data!$B:$B,D$4))</f>
        <v>0</v>
      </c>
      <c r="E49" s="22">
        <f>IF(EDATE($B49,E$4)&gt;end_date,"",SUMIFS(Data!$E:$E,Data!$A:$A,$B49,Data!$B:$B,E$4))</f>
        <v>0</v>
      </c>
      <c r="F49" s="22">
        <f>IF(EDATE($B49,F$4)&gt;end_date,"",SUMIFS(Data!$E:$E,Data!$A:$A,$B49,Data!$B:$B,F$4))</f>
        <v>0</v>
      </c>
      <c r="G49" s="22">
        <f>IF(EDATE($B49,G$4)&gt;end_date,"",SUMIFS(Data!$E:$E,Data!$A:$A,$B49,Data!$B:$B,G$4))</f>
        <v>0</v>
      </c>
      <c r="H49" s="22">
        <f>IF(EDATE($B49,H$4)&gt;end_date,"",SUMIFS(Data!$E:$E,Data!$A:$A,$B49,Data!$B:$B,H$4))</f>
        <v>0</v>
      </c>
      <c r="I49" s="22">
        <f>IF(EDATE($B49,I$4)&gt;end_date,"",SUMIFS(Data!$E:$E,Data!$A:$A,$B49,Data!$B:$B,I$4))</f>
        <v>0</v>
      </c>
      <c r="J49" s="22">
        <f>IF(EDATE($B49,J$4)&gt;end_date,"",SUMIFS(Data!$E:$E,Data!$A:$A,$B49,Data!$B:$B,J$4))</f>
        <v>0</v>
      </c>
      <c r="K49" s="22">
        <f>IF(EDATE($B49,K$4)&gt;end_date,"",SUMIFS(Data!$E:$E,Data!$A:$A,$B49,Data!$B:$B,K$4))</f>
        <v>0</v>
      </c>
      <c r="L49" s="22">
        <f>IF(EDATE($B49,L$4)&gt;end_date,"",SUMIFS(Data!$E:$E,Data!$A:$A,$B49,Data!$B:$B,L$4))</f>
        <v>0</v>
      </c>
      <c r="M49" s="22" t="str">
        <f>IF(EDATE($B49,M$4)&gt;end_date,"",SUMIFS(Data!$E:$E,Data!$A:$A,$B49,Data!$B:$B,M$4))</f>
        <v/>
      </c>
      <c r="N49" s="22" t="str">
        <f>IF(EDATE($B49,N$4)&gt;end_date,"",SUMIFS(Data!$E:$E,Data!$A:$A,$B49,Data!$B:$B,N$4))</f>
        <v/>
      </c>
      <c r="O49" s="22" t="str">
        <f>IF(EDATE($B49,O$4)&gt;end_date,"",SUMIFS(Data!$E:$E,Data!$A:$A,$B49,Data!$B:$B,O$4))</f>
        <v/>
      </c>
      <c r="P49" s="22" t="str">
        <f>IF(EDATE($B49,P$4)&gt;end_date,"",SUMIFS(Data!$E:$E,Data!$A:$A,$B49,Data!$B:$B,P$4))</f>
        <v/>
      </c>
      <c r="Q49" s="22" t="str">
        <f>IF(EDATE($B49,Q$4)&gt;end_date,"",SUMIFS(Data!$E:$E,Data!$A:$A,$B49,Data!$B:$B,Q$4))</f>
        <v/>
      </c>
      <c r="R49" s="22" t="str">
        <f>IF(EDATE($B49,R$4)&gt;end_date,"",SUMIFS(Data!$E:$E,Data!$A:$A,$B49,Data!$B:$B,R$4))</f>
        <v/>
      </c>
      <c r="S49" s="22" t="str">
        <f>IF(EDATE($B49,S$4)&gt;end_date,"",SUMIFS(Data!$E:$E,Data!$A:$A,$B49,Data!$B:$B,S$4))</f>
        <v/>
      </c>
      <c r="T49" s="22" t="str">
        <f>IF(EDATE($B49,T$4)&gt;end_date,"",SUMIFS(Data!$E:$E,Data!$A:$A,$B49,Data!$B:$B,T$4))</f>
        <v/>
      </c>
      <c r="U49" s="22" t="str">
        <f>IF(EDATE($B49,U$4)&gt;end_date,"",SUMIFS(Data!$E:$E,Data!$A:$A,$B49,Data!$B:$B,U$4))</f>
        <v/>
      </c>
      <c r="V49" s="22" t="str">
        <f>IF(EDATE($B49,V$4)&gt;end_date,"",SUMIFS(Data!$E:$E,Data!$A:$A,$B49,Data!$B:$B,V$4))</f>
        <v/>
      </c>
      <c r="W49" s="22" t="str">
        <f>IF(EDATE($B49,W$4)&gt;end_date,"",SUMIFS(Data!$E:$E,Data!$A:$A,$B49,Data!$B:$B,W$4))</f>
        <v/>
      </c>
      <c r="X49" s="22" t="str">
        <f>IF(EDATE($B49,X$4)&gt;end_date,"",SUMIFS(Data!$E:$E,Data!$A:$A,$B49,Data!$B:$B,X$4))</f>
        <v/>
      </c>
      <c r="Y49" s="22" t="str">
        <f>IF(EDATE($B49,Y$4)&gt;end_date,"",SUMIFS(Data!$E:$E,Data!$A:$A,$B49,Data!$B:$B,Y$4))</f>
        <v/>
      </c>
      <c r="Z49" s="22" t="str">
        <f>IF(EDATE($B49,Z$4)&gt;end_date,"",SUMIFS(Data!$E:$E,Data!$A:$A,$B49,Data!$B:$B,Z$4))</f>
        <v/>
      </c>
      <c r="AA49" s="22" t="str">
        <f>IF(EDATE($B49,AA$4)&gt;end_date,"",SUMIFS(Data!$E:$E,Data!$A:$A,$B49,Data!$B:$B,AA$4))</f>
        <v/>
      </c>
      <c r="AB49" s="22" t="str">
        <f>IF(EDATE($B49,AB$4)&gt;end_date,"",SUMIFS(Data!$E:$E,Data!$A:$A,$B49,Data!$B:$B,AB$4))</f>
        <v/>
      </c>
      <c r="AC49" s="22" t="str">
        <f>IF(EDATE($B49,AC$4)&gt;end_date,"",SUMIFS(Data!$E:$E,Data!$A:$A,$B49,Data!$B:$B,AC$4))</f>
        <v/>
      </c>
      <c r="AD49" s="22" t="str">
        <f>IF(EDATE($B49,AD$4)&gt;end_date,"",SUMIFS(Data!$E:$E,Data!$A:$A,$B49,Data!$B:$B,AD$4))</f>
        <v/>
      </c>
      <c r="AE49" s="22" t="str">
        <f>IF(EDATE($B49,AE$4)&gt;end_date,"",SUMIFS(Data!$E:$E,Data!$A:$A,$B49,Data!$B:$B,AE$4))</f>
        <v/>
      </c>
      <c r="AF49" s="22" t="str">
        <f>IF(EDATE($B49,AF$4)&gt;end_date,"",SUMIFS(Data!$E:$E,Data!$A:$A,$B49,Data!$B:$B,AF$4))</f>
        <v/>
      </c>
      <c r="AG49" s="22" t="str">
        <f>IF(EDATE($B49,AG$4)&gt;end_date,"",SUMIFS(Data!$E:$E,Data!$A:$A,$B49,Data!$B:$B,AG$4))</f>
        <v/>
      </c>
      <c r="AH49" s="22" t="str">
        <f>IF(EDATE($B49,AH$4)&gt;end_date,"",SUMIFS(Data!$E:$E,Data!$A:$A,$B49,Data!$B:$B,AH$4))</f>
        <v/>
      </c>
      <c r="AI49" s="22" t="str">
        <f>IF(EDATE($B49,AI$4)&gt;end_date,"",SUMIFS(Data!$E:$E,Data!$A:$A,$B49,Data!$B:$B,AI$4))</f>
        <v/>
      </c>
      <c r="AJ49" s="22" t="str">
        <f>IF(EDATE($B49,AJ$4)&gt;end_date,"",SUMIFS(Data!$E:$E,Data!$A:$A,$B49,Data!$B:$B,AJ$4))</f>
        <v/>
      </c>
      <c r="AK49" s="22" t="str">
        <f>IF(EDATE($B49,AK$4)&gt;end_date,"",SUMIFS(Data!$E:$E,Data!$A:$A,$B49,Data!$B:$B,AK$4))</f>
        <v/>
      </c>
      <c r="AL49" s="22" t="str">
        <f>IF(EDATE($B49,AL$4)&gt;end_date,"",SUMIFS(Data!$E:$E,Data!$A:$A,$B49,Data!$B:$B,AL$4))</f>
        <v/>
      </c>
      <c r="AM49" s="22" t="str">
        <f>IF(EDATE($B49,AM$4)&gt;end_date,"",SUMIFS(Data!$E:$E,Data!$A:$A,$B49,Data!$B:$B,AM$4))</f>
        <v/>
      </c>
      <c r="AN49" s="22" t="str">
        <f>IF(EDATE($B49,AN$4)&gt;end_date,"",SUMIFS(Data!$E:$E,Data!$A:$A,$B49,Data!$B:$B,AN$4))</f>
        <v/>
      </c>
      <c r="AO49" s="22" t="str">
        <f>IF(EDATE($B49,AO$4)&gt;end_date,"",SUMIFS(Data!$E:$E,Data!$A:$A,$B49,Data!$B:$B,AO$4))</f>
        <v/>
      </c>
      <c r="AP49" s="22" t="str">
        <f>IF(EDATE($B49,AP$4)&gt;end_date,"",SUMIFS(Data!$E:$E,Data!$A:$A,$B49,Data!$B:$B,AP$4))</f>
        <v/>
      </c>
      <c r="AQ49" s="22" t="str">
        <f>IF(EDATE($B49,AQ$4)&gt;end_date,"",SUMIFS(Data!$E:$E,Data!$A:$A,$B49,Data!$B:$B,AQ$4))</f>
        <v/>
      </c>
      <c r="AR49" s="22" t="str">
        <f>IF(EDATE($B49,AR$4)&gt;end_date,"",SUMIFS(Data!$E:$E,Data!$A:$A,$B49,Data!$B:$B,AR$4))</f>
        <v/>
      </c>
      <c r="AS49" s="22" t="str">
        <f>IF(EDATE($B49,AS$4)&gt;end_date,"",SUMIFS(Data!$E:$E,Data!$A:$A,$B49,Data!$B:$B,AS$4))</f>
        <v/>
      </c>
      <c r="AT49" s="22" t="str">
        <f>IF(EDATE($B49,AT$4)&gt;end_date,"",SUMIFS(Data!$E:$E,Data!$A:$A,$B49,Data!$B:$B,AT$4))</f>
        <v/>
      </c>
      <c r="AU49" s="22" t="str">
        <f>IF(EDATE($B49,AU$4)&gt;end_date,"",SUMIFS(Data!$E:$E,Data!$A:$A,$B49,Data!$B:$B,AU$4))</f>
        <v/>
      </c>
      <c r="AV49" s="22" t="str">
        <f>IF(EDATE($B49,AV$4)&gt;end_date,"",SUMIFS(Data!$E:$E,Data!$A:$A,$B49,Data!$B:$B,AV$4))</f>
        <v/>
      </c>
      <c r="AW49" s="22" t="str">
        <f>IF(EDATE($B49,AW$4)&gt;end_date,"",SUMIFS(Data!$E:$E,Data!$A:$A,$B49,Data!$B:$B,AW$4))</f>
        <v/>
      </c>
      <c r="AX49" s="22" t="str">
        <f>IF(EDATE($B49,AX$4)&gt;end_date,"",SUMIFS(Data!$E:$E,Data!$A:$A,$B49,Data!$B:$B,AX$4))</f>
        <v/>
      </c>
      <c r="AY49" s="22" t="str">
        <f>IF(EDATE($B49,AY$4)&gt;end_date,"",SUMIFS(Data!$E:$E,Data!$A:$A,$B49,Data!$B:$B,AY$4))</f>
        <v/>
      </c>
      <c r="AZ49" s="22" t="str">
        <f>IF(EDATE($B49,AZ$4)&gt;end_date,"",SUMIFS(Data!$E:$E,Data!$A:$A,$B49,Data!$B:$B,AZ$4))</f>
        <v/>
      </c>
      <c r="BA49" s="22" t="str">
        <f>IF(EDATE($B49,BA$4)&gt;end_date,"",SUMIFS(Data!$E:$E,Data!$A:$A,$B49,Data!$B:$B,BA$4))</f>
        <v/>
      </c>
      <c r="BB49" s="22" t="str">
        <f>IF(EDATE($B49,BB$4)&gt;end_date,"",SUMIFS(Data!$E:$E,Data!$A:$A,$B49,Data!$B:$B,BB$4))</f>
        <v/>
      </c>
      <c r="BC49" s="22" t="str">
        <f>IF(EDATE($B49,BC$4)&gt;end_date,"",SUMIFS(Data!$E:$E,Data!$A:$A,$B49,Data!$B:$B,BC$4))</f>
        <v/>
      </c>
      <c r="BD49" s="23" t="str">
        <f>IF(EDATE($B49,BD$4)&gt;end_date,"",SUMIFS(Data!$E:$E,Data!$A:$A,$B49,Data!$B:$B,BD$4))</f>
        <v/>
      </c>
      <c r="BE49" s="16"/>
      <c r="BF49" s="16"/>
      <c r="BG49" s="16"/>
      <c r="BH49" s="16"/>
      <c r="BI49" s="16"/>
      <c r="BJ49" s="16"/>
      <c r="BK49" s="16"/>
      <c r="BL49" s="16"/>
      <c r="BM49" s="16"/>
      <c r="BN49" s="16"/>
      <c r="BO49" s="16"/>
      <c r="BP49" s="16"/>
    </row>
    <row r="50" spans="2:68" x14ac:dyDescent="0.25">
      <c r="B50" s="31">
        <f t="shared" si="1"/>
        <v>43556</v>
      </c>
      <c r="C50" s="22">
        <f>IF(EDATE($B50,C$4)&gt;end_date,"",SUMIFS(Data!$E:$E,Data!$A:$A,$B50,Data!$B:$B,C$4))</f>
        <v>0</v>
      </c>
      <c r="D50" s="22">
        <f>IF(EDATE($B50,D$4)&gt;end_date,"",SUMIFS(Data!$E:$E,Data!$A:$A,$B50,Data!$B:$B,D$4))</f>
        <v>0</v>
      </c>
      <c r="E50" s="22">
        <f>IF(EDATE($B50,E$4)&gt;end_date,"",SUMIFS(Data!$E:$E,Data!$A:$A,$B50,Data!$B:$B,E$4))</f>
        <v>0</v>
      </c>
      <c r="F50" s="22">
        <f>IF(EDATE($B50,F$4)&gt;end_date,"",SUMIFS(Data!$E:$E,Data!$A:$A,$B50,Data!$B:$B,F$4))</f>
        <v>0</v>
      </c>
      <c r="G50" s="22">
        <f>IF(EDATE($B50,G$4)&gt;end_date,"",SUMIFS(Data!$E:$E,Data!$A:$A,$B50,Data!$B:$B,G$4))</f>
        <v>0</v>
      </c>
      <c r="H50" s="22">
        <f>IF(EDATE($B50,H$4)&gt;end_date,"",SUMIFS(Data!$E:$E,Data!$A:$A,$B50,Data!$B:$B,H$4))</f>
        <v>0</v>
      </c>
      <c r="I50" s="22">
        <f>IF(EDATE($B50,I$4)&gt;end_date,"",SUMIFS(Data!$E:$E,Data!$A:$A,$B50,Data!$B:$B,I$4))</f>
        <v>0</v>
      </c>
      <c r="J50" s="22">
        <f>IF(EDATE($B50,J$4)&gt;end_date,"",SUMIFS(Data!$E:$E,Data!$A:$A,$B50,Data!$B:$B,J$4))</f>
        <v>0</v>
      </c>
      <c r="K50" s="22">
        <f>IF(EDATE($B50,K$4)&gt;end_date,"",SUMIFS(Data!$E:$E,Data!$A:$A,$B50,Data!$B:$B,K$4))</f>
        <v>0</v>
      </c>
      <c r="L50" s="22" t="str">
        <f>IF(EDATE($B50,L$4)&gt;end_date,"",SUMIFS(Data!$E:$E,Data!$A:$A,$B50,Data!$B:$B,L$4))</f>
        <v/>
      </c>
      <c r="M50" s="22" t="str">
        <f>IF(EDATE($B50,M$4)&gt;end_date,"",SUMIFS(Data!$E:$E,Data!$A:$A,$B50,Data!$B:$B,M$4))</f>
        <v/>
      </c>
      <c r="N50" s="22" t="str">
        <f>IF(EDATE($B50,N$4)&gt;end_date,"",SUMIFS(Data!$E:$E,Data!$A:$A,$B50,Data!$B:$B,N$4))</f>
        <v/>
      </c>
      <c r="O50" s="22" t="str">
        <f>IF(EDATE($B50,O$4)&gt;end_date,"",SUMIFS(Data!$E:$E,Data!$A:$A,$B50,Data!$B:$B,O$4))</f>
        <v/>
      </c>
      <c r="P50" s="22" t="str">
        <f>IF(EDATE($B50,P$4)&gt;end_date,"",SUMIFS(Data!$E:$E,Data!$A:$A,$B50,Data!$B:$B,P$4))</f>
        <v/>
      </c>
      <c r="Q50" s="22" t="str">
        <f>IF(EDATE($B50,Q$4)&gt;end_date,"",SUMIFS(Data!$E:$E,Data!$A:$A,$B50,Data!$B:$B,Q$4))</f>
        <v/>
      </c>
      <c r="R50" s="22" t="str">
        <f>IF(EDATE($B50,R$4)&gt;end_date,"",SUMIFS(Data!$E:$E,Data!$A:$A,$B50,Data!$B:$B,R$4))</f>
        <v/>
      </c>
      <c r="S50" s="22" t="str">
        <f>IF(EDATE($B50,S$4)&gt;end_date,"",SUMIFS(Data!$E:$E,Data!$A:$A,$B50,Data!$B:$B,S$4))</f>
        <v/>
      </c>
      <c r="T50" s="22" t="str">
        <f>IF(EDATE($B50,T$4)&gt;end_date,"",SUMIFS(Data!$E:$E,Data!$A:$A,$B50,Data!$B:$B,T$4))</f>
        <v/>
      </c>
      <c r="U50" s="22" t="str">
        <f>IF(EDATE($B50,U$4)&gt;end_date,"",SUMIFS(Data!$E:$E,Data!$A:$A,$B50,Data!$B:$B,U$4))</f>
        <v/>
      </c>
      <c r="V50" s="22" t="str">
        <f>IF(EDATE($B50,V$4)&gt;end_date,"",SUMIFS(Data!$E:$E,Data!$A:$A,$B50,Data!$B:$B,V$4))</f>
        <v/>
      </c>
      <c r="W50" s="22" t="str">
        <f>IF(EDATE($B50,W$4)&gt;end_date,"",SUMIFS(Data!$E:$E,Data!$A:$A,$B50,Data!$B:$B,W$4))</f>
        <v/>
      </c>
      <c r="X50" s="22" t="str">
        <f>IF(EDATE($B50,X$4)&gt;end_date,"",SUMIFS(Data!$E:$E,Data!$A:$A,$B50,Data!$B:$B,X$4))</f>
        <v/>
      </c>
      <c r="Y50" s="22" t="str">
        <f>IF(EDATE($B50,Y$4)&gt;end_date,"",SUMIFS(Data!$E:$E,Data!$A:$A,$B50,Data!$B:$B,Y$4))</f>
        <v/>
      </c>
      <c r="Z50" s="22" t="str">
        <f>IF(EDATE($B50,Z$4)&gt;end_date,"",SUMIFS(Data!$E:$E,Data!$A:$A,$B50,Data!$B:$B,Z$4))</f>
        <v/>
      </c>
      <c r="AA50" s="22" t="str">
        <f>IF(EDATE($B50,AA$4)&gt;end_date,"",SUMIFS(Data!$E:$E,Data!$A:$A,$B50,Data!$B:$B,AA$4))</f>
        <v/>
      </c>
      <c r="AB50" s="22" t="str">
        <f>IF(EDATE($B50,AB$4)&gt;end_date,"",SUMIFS(Data!$E:$E,Data!$A:$A,$B50,Data!$B:$B,AB$4))</f>
        <v/>
      </c>
      <c r="AC50" s="22" t="str">
        <f>IF(EDATE($B50,AC$4)&gt;end_date,"",SUMIFS(Data!$E:$E,Data!$A:$A,$B50,Data!$B:$B,AC$4))</f>
        <v/>
      </c>
      <c r="AD50" s="22" t="str">
        <f>IF(EDATE($B50,AD$4)&gt;end_date,"",SUMIFS(Data!$E:$E,Data!$A:$A,$B50,Data!$B:$B,AD$4))</f>
        <v/>
      </c>
      <c r="AE50" s="22" t="str">
        <f>IF(EDATE($B50,AE$4)&gt;end_date,"",SUMIFS(Data!$E:$E,Data!$A:$A,$B50,Data!$B:$B,AE$4))</f>
        <v/>
      </c>
      <c r="AF50" s="22" t="str">
        <f>IF(EDATE($B50,AF$4)&gt;end_date,"",SUMIFS(Data!$E:$E,Data!$A:$A,$B50,Data!$B:$B,AF$4))</f>
        <v/>
      </c>
      <c r="AG50" s="22" t="str">
        <f>IF(EDATE($B50,AG$4)&gt;end_date,"",SUMIFS(Data!$E:$E,Data!$A:$A,$B50,Data!$B:$B,AG$4))</f>
        <v/>
      </c>
      <c r="AH50" s="22" t="str">
        <f>IF(EDATE($B50,AH$4)&gt;end_date,"",SUMIFS(Data!$E:$E,Data!$A:$A,$B50,Data!$B:$B,AH$4))</f>
        <v/>
      </c>
      <c r="AI50" s="22" t="str">
        <f>IF(EDATE($B50,AI$4)&gt;end_date,"",SUMIFS(Data!$E:$E,Data!$A:$A,$B50,Data!$B:$B,AI$4))</f>
        <v/>
      </c>
      <c r="AJ50" s="22" t="str">
        <f>IF(EDATE($B50,AJ$4)&gt;end_date,"",SUMIFS(Data!$E:$E,Data!$A:$A,$B50,Data!$B:$B,AJ$4))</f>
        <v/>
      </c>
      <c r="AK50" s="22" t="str">
        <f>IF(EDATE($B50,AK$4)&gt;end_date,"",SUMIFS(Data!$E:$E,Data!$A:$A,$B50,Data!$B:$B,AK$4))</f>
        <v/>
      </c>
      <c r="AL50" s="22" t="str">
        <f>IF(EDATE($B50,AL$4)&gt;end_date,"",SUMIFS(Data!$E:$E,Data!$A:$A,$B50,Data!$B:$B,AL$4))</f>
        <v/>
      </c>
      <c r="AM50" s="22" t="str">
        <f>IF(EDATE($B50,AM$4)&gt;end_date,"",SUMIFS(Data!$E:$E,Data!$A:$A,$B50,Data!$B:$B,AM$4))</f>
        <v/>
      </c>
      <c r="AN50" s="22" t="str">
        <f>IF(EDATE($B50,AN$4)&gt;end_date,"",SUMIFS(Data!$E:$E,Data!$A:$A,$B50,Data!$B:$B,AN$4))</f>
        <v/>
      </c>
      <c r="AO50" s="22" t="str">
        <f>IF(EDATE($B50,AO$4)&gt;end_date,"",SUMIFS(Data!$E:$E,Data!$A:$A,$B50,Data!$B:$B,AO$4))</f>
        <v/>
      </c>
      <c r="AP50" s="22" t="str">
        <f>IF(EDATE($B50,AP$4)&gt;end_date,"",SUMIFS(Data!$E:$E,Data!$A:$A,$B50,Data!$B:$B,AP$4))</f>
        <v/>
      </c>
      <c r="AQ50" s="22" t="str">
        <f>IF(EDATE($B50,AQ$4)&gt;end_date,"",SUMIFS(Data!$E:$E,Data!$A:$A,$B50,Data!$B:$B,AQ$4))</f>
        <v/>
      </c>
      <c r="AR50" s="22" t="str">
        <f>IF(EDATE($B50,AR$4)&gt;end_date,"",SUMIFS(Data!$E:$E,Data!$A:$A,$B50,Data!$B:$B,AR$4))</f>
        <v/>
      </c>
      <c r="AS50" s="22" t="str">
        <f>IF(EDATE($B50,AS$4)&gt;end_date,"",SUMIFS(Data!$E:$E,Data!$A:$A,$B50,Data!$B:$B,AS$4))</f>
        <v/>
      </c>
      <c r="AT50" s="22" t="str">
        <f>IF(EDATE($B50,AT$4)&gt;end_date,"",SUMIFS(Data!$E:$E,Data!$A:$A,$B50,Data!$B:$B,AT$4))</f>
        <v/>
      </c>
      <c r="AU50" s="22" t="str">
        <f>IF(EDATE($B50,AU$4)&gt;end_date,"",SUMIFS(Data!$E:$E,Data!$A:$A,$B50,Data!$B:$B,AU$4))</f>
        <v/>
      </c>
      <c r="AV50" s="22" t="str">
        <f>IF(EDATE($B50,AV$4)&gt;end_date,"",SUMIFS(Data!$E:$E,Data!$A:$A,$B50,Data!$B:$B,AV$4))</f>
        <v/>
      </c>
      <c r="AW50" s="22" t="str">
        <f>IF(EDATE($B50,AW$4)&gt;end_date,"",SUMIFS(Data!$E:$E,Data!$A:$A,$B50,Data!$B:$B,AW$4))</f>
        <v/>
      </c>
      <c r="AX50" s="22" t="str">
        <f>IF(EDATE($B50,AX$4)&gt;end_date,"",SUMIFS(Data!$E:$E,Data!$A:$A,$B50,Data!$B:$B,AX$4))</f>
        <v/>
      </c>
      <c r="AY50" s="22" t="str">
        <f>IF(EDATE($B50,AY$4)&gt;end_date,"",SUMIFS(Data!$E:$E,Data!$A:$A,$B50,Data!$B:$B,AY$4))</f>
        <v/>
      </c>
      <c r="AZ50" s="22" t="str">
        <f>IF(EDATE($B50,AZ$4)&gt;end_date,"",SUMIFS(Data!$E:$E,Data!$A:$A,$B50,Data!$B:$B,AZ$4))</f>
        <v/>
      </c>
      <c r="BA50" s="22" t="str">
        <f>IF(EDATE($B50,BA$4)&gt;end_date,"",SUMIFS(Data!$E:$E,Data!$A:$A,$B50,Data!$B:$B,BA$4))</f>
        <v/>
      </c>
      <c r="BB50" s="22" t="str">
        <f>IF(EDATE($B50,BB$4)&gt;end_date,"",SUMIFS(Data!$E:$E,Data!$A:$A,$B50,Data!$B:$B,BB$4))</f>
        <v/>
      </c>
      <c r="BC50" s="22" t="str">
        <f>IF(EDATE($B50,BC$4)&gt;end_date,"",SUMIFS(Data!$E:$E,Data!$A:$A,$B50,Data!$B:$B,BC$4))</f>
        <v/>
      </c>
      <c r="BD50" s="23" t="str">
        <f>IF(EDATE($B50,BD$4)&gt;end_date,"",SUMIFS(Data!$E:$E,Data!$A:$A,$B50,Data!$B:$B,BD$4))</f>
        <v/>
      </c>
      <c r="BE50" s="16"/>
      <c r="BF50" s="16"/>
      <c r="BG50" s="16"/>
      <c r="BH50" s="16"/>
      <c r="BI50" s="16"/>
      <c r="BJ50" s="16"/>
      <c r="BK50" s="16"/>
      <c r="BL50" s="16"/>
      <c r="BM50" s="16"/>
      <c r="BN50" s="16"/>
      <c r="BO50" s="16"/>
      <c r="BP50" s="16"/>
    </row>
    <row r="51" spans="2:68" x14ac:dyDescent="0.25">
      <c r="B51" s="31">
        <f t="shared" si="1"/>
        <v>43586</v>
      </c>
      <c r="C51" s="22">
        <f>IF(EDATE($B51,C$4)&gt;end_date,"",SUMIFS(Data!$E:$E,Data!$A:$A,$B51,Data!$B:$B,C$4))</f>
        <v>0</v>
      </c>
      <c r="D51" s="22">
        <f>IF(EDATE($B51,D$4)&gt;end_date,"",SUMIFS(Data!$E:$E,Data!$A:$A,$B51,Data!$B:$B,D$4))</f>
        <v>0</v>
      </c>
      <c r="E51" s="22">
        <f>IF(EDATE($B51,E$4)&gt;end_date,"",SUMIFS(Data!$E:$E,Data!$A:$A,$B51,Data!$B:$B,E$4))</f>
        <v>0</v>
      </c>
      <c r="F51" s="22">
        <f>IF(EDATE($B51,F$4)&gt;end_date,"",SUMIFS(Data!$E:$E,Data!$A:$A,$B51,Data!$B:$B,F$4))</f>
        <v>0</v>
      </c>
      <c r="G51" s="22">
        <f>IF(EDATE($B51,G$4)&gt;end_date,"",SUMIFS(Data!$E:$E,Data!$A:$A,$B51,Data!$B:$B,G$4))</f>
        <v>0</v>
      </c>
      <c r="H51" s="22">
        <f>IF(EDATE($B51,H$4)&gt;end_date,"",SUMIFS(Data!$E:$E,Data!$A:$A,$B51,Data!$B:$B,H$4))</f>
        <v>0</v>
      </c>
      <c r="I51" s="22">
        <f>IF(EDATE($B51,I$4)&gt;end_date,"",SUMIFS(Data!$E:$E,Data!$A:$A,$B51,Data!$B:$B,I$4))</f>
        <v>0</v>
      </c>
      <c r="J51" s="22">
        <f>IF(EDATE($B51,J$4)&gt;end_date,"",SUMIFS(Data!$E:$E,Data!$A:$A,$B51,Data!$B:$B,J$4))</f>
        <v>0</v>
      </c>
      <c r="K51" s="22" t="str">
        <f>IF(EDATE($B51,K$4)&gt;end_date,"",SUMIFS(Data!$E:$E,Data!$A:$A,$B51,Data!$B:$B,K$4))</f>
        <v/>
      </c>
      <c r="L51" s="22" t="str">
        <f>IF(EDATE($B51,L$4)&gt;end_date,"",SUMIFS(Data!$E:$E,Data!$A:$A,$B51,Data!$B:$B,L$4))</f>
        <v/>
      </c>
      <c r="M51" s="22" t="str">
        <f>IF(EDATE($B51,M$4)&gt;end_date,"",SUMIFS(Data!$E:$E,Data!$A:$A,$B51,Data!$B:$B,M$4))</f>
        <v/>
      </c>
      <c r="N51" s="22" t="str">
        <f>IF(EDATE($B51,N$4)&gt;end_date,"",SUMIFS(Data!$E:$E,Data!$A:$A,$B51,Data!$B:$B,N$4))</f>
        <v/>
      </c>
      <c r="O51" s="22" t="str">
        <f>IF(EDATE($B51,O$4)&gt;end_date,"",SUMIFS(Data!$E:$E,Data!$A:$A,$B51,Data!$B:$B,O$4))</f>
        <v/>
      </c>
      <c r="P51" s="22" t="str">
        <f>IF(EDATE($B51,P$4)&gt;end_date,"",SUMIFS(Data!$E:$E,Data!$A:$A,$B51,Data!$B:$B,P$4))</f>
        <v/>
      </c>
      <c r="Q51" s="22" t="str">
        <f>IF(EDATE($B51,Q$4)&gt;end_date,"",SUMIFS(Data!$E:$E,Data!$A:$A,$B51,Data!$B:$B,Q$4))</f>
        <v/>
      </c>
      <c r="R51" s="22" t="str">
        <f>IF(EDATE($B51,R$4)&gt;end_date,"",SUMIFS(Data!$E:$E,Data!$A:$A,$B51,Data!$B:$B,R$4))</f>
        <v/>
      </c>
      <c r="S51" s="22" t="str">
        <f>IF(EDATE($B51,S$4)&gt;end_date,"",SUMIFS(Data!$E:$E,Data!$A:$A,$B51,Data!$B:$B,S$4))</f>
        <v/>
      </c>
      <c r="T51" s="22" t="str">
        <f>IF(EDATE($B51,T$4)&gt;end_date,"",SUMIFS(Data!$E:$E,Data!$A:$A,$B51,Data!$B:$B,T$4))</f>
        <v/>
      </c>
      <c r="U51" s="22" t="str">
        <f>IF(EDATE($B51,U$4)&gt;end_date,"",SUMIFS(Data!$E:$E,Data!$A:$A,$B51,Data!$B:$B,U$4))</f>
        <v/>
      </c>
      <c r="V51" s="22" t="str">
        <f>IF(EDATE($B51,V$4)&gt;end_date,"",SUMIFS(Data!$E:$E,Data!$A:$A,$B51,Data!$B:$B,V$4))</f>
        <v/>
      </c>
      <c r="W51" s="22" t="str">
        <f>IF(EDATE($B51,W$4)&gt;end_date,"",SUMIFS(Data!$E:$E,Data!$A:$A,$B51,Data!$B:$B,W$4))</f>
        <v/>
      </c>
      <c r="X51" s="22" t="str">
        <f>IF(EDATE($B51,X$4)&gt;end_date,"",SUMIFS(Data!$E:$E,Data!$A:$A,$B51,Data!$B:$B,X$4))</f>
        <v/>
      </c>
      <c r="Y51" s="22" t="str">
        <f>IF(EDATE($B51,Y$4)&gt;end_date,"",SUMIFS(Data!$E:$E,Data!$A:$A,$B51,Data!$B:$B,Y$4))</f>
        <v/>
      </c>
      <c r="Z51" s="22" t="str">
        <f>IF(EDATE($B51,Z$4)&gt;end_date,"",SUMIFS(Data!$E:$E,Data!$A:$A,$B51,Data!$B:$B,Z$4))</f>
        <v/>
      </c>
      <c r="AA51" s="22" t="str">
        <f>IF(EDATE($B51,AA$4)&gt;end_date,"",SUMIFS(Data!$E:$E,Data!$A:$A,$B51,Data!$B:$B,AA$4))</f>
        <v/>
      </c>
      <c r="AB51" s="22" t="str">
        <f>IF(EDATE($B51,AB$4)&gt;end_date,"",SUMIFS(Data!$E:$E,Data!$A:$A,$B51,Data!$B:$B,AB$4))</f>
        <v/>
      </c>
      <c r="AC51" s="22" t="str">
        <f>IF(EDATE($B51,AC$4)&gt;end_date,"",SUMIFS(Data!$E:$E,Data!$A:$A,$B51,Data!$B:$B,AC$4))</f>
        <v/>
      </c>
      <c r="AD51" s="22" t="str">
        <f>IF(EDATE($B51,AD$4)&gt;end_date,"",SUMIFS(Data!$E:$E,Data!$A:$A,$B51,Data!$B:$B,AD$4))</f>
        <v/>
      </c>
      <c r="AE51" s="22" t="str">
        <f>IF(EDATE($B51,AE$4)&gt;end_date,"",SUMIFS(Data!$E:$E,Data!$A:$A,$B51,Data!$B:$B,AE$4))</f>
        <v/>
      </c>
      <c r="AF51" s="22" t="str">
        <f>IF(EDATE($B51,AF$4)&gt;end_date,"",SUMIFS(Data!$E:$E,Data!$A:$A,$B51,Data!$B:$B,AF$4))</f>
        <v/>
      </c>
      <c r="AG51" s="22" t="str">
        <f>IF(EDATE($B51,AG$4)&gt;end_date,"",SUMIFS(Data!$E:$E,Data!$A:$A,$B51,Data!$B:$B,AG$4))</f>
        <v/>
      </c>
      <c r="AH51" s="22" t="str">
        <f>IF(EDATE($B51,AH$4)&gt;end_date,"",SUMIFS(Data!$E:$E,Data!$A:$A,$B51,Data!$B:$B,AH$4))</f>
        <v/>
      </c>
      <c r="AI51" s="22" t="str">
        <f>IF(EDATE($B51,AI$4)&gt;end_date,"",SUMIFS(Data!$E:$E,Data!$A:$A,$B51,Data!$B:$B,AI$4))</f>
        <v/>
      </c>
      <c r="AJ51" s="22" t="str">
        <f>IF(EDATE($B51,AJ$4)&gt;end_date,"",SUMIFS(Data!$E:$E,Data!$A:$A,$B51,Data!$B:$B,AJ$4))</f>
        <v/>
      </c>
      <c r="AK51" s="22" t="str">
        <f>IF(EDATE($B51,AK$4)&gt;end_date,"",SUMIFS(Data!$E:$E,Data!$A:$A,$B51,Data!$B:$B,AK$4))</f>
        <v/>
      </c>
      <c r="AL51" s="22" t="str">
        <f>IF(EDATE($B51,AL$4)&gt;end_date,"",SUMIFS(Data!$E:$E,Data!$A:$A,$B51,Data!$B:$B,AL$4))</f>
        <v/>
      </c>
      <c r="AM51" s="22" t="str">
        <f>IF(EDATE($B51,AM$4)&gt;end_date,"",SUMIFS(Data!$E:$E,Data!$A:$A,$B51,Data!$B:$B,AM$4))</f>
        <v/>
      </c>
      <c r="AN51" s="22" t="str">
        <f>IF(EDATE($B51,AN$4)&gt;end_date,"",SUMIFS(Data!$E:$E,Data!$A:$A,$B51,Data!$B:$B,AN$4))</f>
        <v/>
      </c>
      <c r="AO51" s="22" t="str">
        <f>IF(EDATE($B51,AO$4)&gt;end_date,"",SUMIFS(Data!$E:$E,Data!$A:$A,$B51,Data!$B:$B,AO$4))</f>
        <v/>
      </c>
      <c r="AP51" s="22" t="str">
        <f>IF(EDATE($B51,AP$4)&gt;end_date,"",SUMIFS(Data!$E:$E,Data!$A:$A,$B51,Data!$B:$B,AP$4))</f>
        <v/>
      </c>
      <c r="AQ51" s="22" t="str">
        <f>IF(EDATE($B51,AQ$4)&gt;end_date,"",SUMIFS(Data!$E:$E,Data!$A:$A,$B51,Data!$B:$B,AQ$4))</f>
        <v/>
      </c>
      <c r="AR51" s="22" t="str">
        <f>IF(EDATE($B51,AR$4)&gt;end_date,"",SUMIFS(Data!$E:$E,Data!$A:$A,$B51,Data!$B:$B,AR$4))</f>
        <v/>
      </c>
      <c r="AS51" s="22" t="str">
        <f>IF(EDATE($B51,AS$4)&gt;end_date,"",SUMIFS(Data!$E:$E,Data!$A:$A,$B51,Data!$B:$B,AS$4))</f>
        <v/>
      </c>
      <c r="AT51" s="22" t="str">
        <f>IF(EDATE($B51,AT$4)&gt;end_date,"",SUMIFS(Data!$E:$E,Data!$A:$A,$B51,Data!$B:$B,AT$4))</f>
        <v/>
      </c>
      <c r="AU51" s="22" t="str">
        <f>IF(EDATE($B51,AU$4)&gt;end_date,"",SUMIFS(Data!$E:$E,Data!$A:$A,$B51,Data!$B:$B,AU$4))</f>
        <v/>
      </c>
      <c r="AV51" s="22" t="str">
        <f>IF(EDATE($B51,AV$4)&gt;end_date,"",SUMIFS(Data!$E:$E,Data!$A:$A,$B51,Data!$B:$B,AV$4))</f>
        <v/>
      </c>
      <c r="AW51" s="22" t="str">
        <f>IF(EDATE($B51,AW$4)&gt;end_date,"",SUMIFS(Data!$E:$E,Data!$A:$A,$B51,Data!$B:$B,AW$4))</f>
        <v/>
      </c>
      <c r="AX51" s="22" t="str">
        <f>IF(EDATE($B51,AX$4)&gt;end_date,"",SUMIFS(Data!$E:$E,Data!$A:$A,$B51,Data!$B:$B,AX$4))</f>
        <v/>
      </c>
      <c r="AY51" s="22" t="str">
        <f>IF(EDATE($B51,AY$4)&gt;end_date,"",SUMIFS(Data!$E:$E,Data!$A:$A,$B51,Data!$B:$B,AY$4))</f>
        <v/>
      </c>
      <c r="AZ51" s="22" t="str">
        <f>IF(EDATE($B51,AZ$4)&gt;end_date,"",SUMIFS(Data!$E:$E,Data!$A:$A,$B51,Data!$B:$B,AZ$4))</f>
        <v/>
      </c>
      <c r="BA51" s="22" t="str">
        <f>IF(EDATE($B51,BA$4)&gt;end_date,"",SUMIFS(Data!$E:$E,Data!$A:$A,$B51,Data!$B:$B,BA$4))</f>
        <v/>
      </c>
      <c r="BB51" s="22" t="str">
        <f>IF(EDATE($B51,BB$4)&gt;end_date,"",SUMIFS(Data!$E:$E,Data!$A:$A,$B51,Data!$B:$B,BB$4))</f>
        <v/>
      </c>
      <c r="BC51" s="22" t="str">
        <f>IF(EDATE($B51,BC$4)&gt;end_date,"",SUMIFS(Data!$E:$E,Data!$A:$A,$B51,Data!$B:$B,BC$4))</f>
        <v/>
      </c>
      <c r="BD51" s="23" t="str">
        <f>IF(EDATE($B51,BD$4)&gt;end_date,"",SUMIFS(Data!$E:$E,Data!$A:$A,$B51,Data!$B:$B,BD$4))</f>
        <v/>
      </c>
      <c r="BE51" s="16"/>
      <c r="BF51" s="16"/>
      <c r="BG51" s="16"/>
      <c r="BH51" s="16"/>
      <c r="BI51" s="16"/>
      <c r="BJ51" s="16"/>
      <c r="BK51" s="16"/>
      <c r="BL51" s="16"/>
      <c r="BM51" s="16"/>
      <c r="BN51" s="16"/>
      <c r="BO51" s="16"/>
      <c r="BP51" s="16"/>
    </row>
    <row r="52" spans="2:68" x14ac:dyDescent="0.25">
      <c r="B52" s="31">
        <f t="shared" si="1"/>
        <v>43617</v>
      </c>
      <c r="C52" s="22">
        <f>IF(EDATE($B52,C$4)&gt;end_date,"",SUMIFS(Data!$E:$E,Data!$A:$A,$B52,Data!$B:$B,C$4))</f>
        <v>0</v>
      </c>
      <c r="D52" s="22">
        <f>IF(EDATE($B52,D$4)&gt;end_date,"",SUMIFS(Data!$E:$E,Data!$A:$A,$B52,Data!$B:$B,D$4))</f>
        <v>0</v>
      </c>
      <c r="E52" s="22">
        <f>IF(EDATE($B52,E$4)&gt;end_date,"",SUMIFS(Data!$E:$E,Data!$A:$A,$B52,Data!$B:$B,E$4))</f>
        <v>0</v>
      </c>
      <c r="F52" s="22">
        <f>IF(EDATE($B52,F$4)&gt;end_date,"",SUMIFS(Data!$E:$E,Data!$A:$A,$B52,Data!$B:$B,F$4))</f>
        <v>0</v>
      </c>
      <c r="G52" s="22">
        <f>IF(EDATE($B52,G$4)&gt;end_date,"",SUMIFS(Data!$E:$E,Data!$A:$A,$B52,Data!$B:$B,G$4))</f>
        <v>0</v>
      </c>
      <c r="H52" s="22">
        <f>IF(EDATE($B52,H$4)&gt;end_date,"",SUMIFS(Data!$E:$E,Data!$A:$A,$B52,Data!$B:$B,H$4))</f>
        <v>0</v>
      </c>
      <c r="I52" s="22">
        <f>IF(EDATE($B52,I$4)&gt;end_date,"",SUMIFS(Data!$E:$E,Data!$A:$A,$B52,Data!$B:$B,I$4))</f>
        <v>0</v>
      </c>
      <c r="J52" s="22" t="str">
        <f>IF(EDATE($B52,J$4)&gt;end_date,"",SUMIFS(Data!$E:$E,Data!$A:$A,$B52,Data!$B:$B,J$4))</f>
        <v/>
      </c>
      <c r="K52" s="22" t="str">
        <f>IF(EDATE($B52,K$4)&gt;end_date,"",SUMIFS(Data!$E:$E,Data!$A:$A,$B52,Data!$B:$B,K$4))</f>
        <v/>
      </c>
      <c r="L52" s="22" t="str">
        <f>IF(EDATE($B52,L$4)&gt;end_date,"",SUMIFS(Data!$E:$E,Data!$A:$A,$B52,Data!$B:$B,L$4))</f>
        <v/>
      </c>
      <c r="M52" s="22" t="str">
        <f>IF(EDATE($B52,M$4)&gt;end_date,"",SUMIFS(Data!$E:$E,Data!$A:$A,$B52,Data!$B:$B,M$4))</f>
        <v/>
      </c>
      <c r="N52" s="22" t="str">
        <f>IF(EDATE($B52,N$4)&gt;end_date,"",SUMIFS(Data!$E:$E,Data!$A:$A,$B52,Data!$B:$B,N$4))</f>
        <v/>
      </c>
      <c r="O52" s="22" t="str">
        <f>IF(EDATE($B52,O$4)&gt;end_date,"",SUMIFS(Data!$E:$E,Data!$A:$A,$B52,Data!$B:$B,O$4))</f>
        <v/>
      </c>
      <c r="P52" s="22" t="str">
        <f>IF(EDATE($B52,P$4)&gt;end_date,"",SUMIFS(Data!$E:$E,Data!$A:$A,$B52,Data!$B:$B,P$4))</f>
        <v/>
      </c>
      <c r="Q52" s="22" t="str">
        <f>IF(EDATE($B52,Q$4)&gt;end_date,"",SUMIFS(Data!$E:$E,Data!$A:$A,$B52,Data!$B:$B,Q$4))</f>
        <v/>
      </c>
      <c r="R52" s="22" t="str">
        <f>IF(EDATE($B52,R$4)&gt;end_date,"",SUMIFS(Data!$E:$E,Data!$A:$A,$B52,Data!$B:$B,R$4))</f>
        <v/>
      </c>
      <c r="S52" s="22" t="str">
        <f>IF(EDATE($B52,S$4)&gt;end_date,"",SUMIFS(Data!$E:$E,Data!$A:$A,$B52,Data!$B:$B,S$4))</f>
        <v/>
      </c>
      <c r="T52" s="22" t="str">
        <f>IF(EDATE($B52,T$4)&gt;end_date,"",SUMIFS(Data!$E:$E,Data!$A:$A,$B52,Data!$B:$B,T$4))</f>
        <v/>
      </c>
      <c r="U52" s="22" t="str">
        <f>IF(EDATE($B52,U$4)&gt;end_date,"",SUMIFS(Data!$E:$E,Data!$A:$A,$B52,Data!$B:$B,U$4))</f>
        <v/>
      </c>
      <c r="V52" s="22" t="str">
        <f>IF(EDATE($B52,V$4)&gt;end_date,"",SUMIFS(Data!$E:$E,Data!$A:$A,$B52,Data!$B:$B,V$4))</f>
        <v/>
      </c>
      <c r="W52" s="22" t="str">
        <f>IF(EDATE($B52,W$4)&gt;end_date,"",SUMIFS(Data!$E:$E,Data!$A:$A,$B52,Data!$B:$B,W$4))</f>
        <v/>
      </c>
      <c r="X52" s="22" t="str">
        <f>IF(EDATE($B52,X$4)&gt;end_date,"",SUMIFS(Data!$E:$E,Data!$A:$A,$B52,Data!$B:$B,X$4))</f>
        <v/>
      </c>
      <c r="Y52" s="22" t="str">
        <f>IF(EDATE($B52,Y$4)&gt;end_date,"",SUMIFS(Data!$E:$E,Data!$A:$A,$B52,Data!$B:$B,Y$4))</f>
        <v/>
      </c>
      <c r="Z52" s="22" t="str">
        <f>IF(EDATE($B52,Z$4)&gt;end_date,"",SUMIFS(Data!$E:$E,Data!$A:$A,$B52,Data!$B:$B,Z$4))</f>
        <v/>
      </c>
      <c r="AA52" s="22" t="str">
        <f>IF(EDATE($B52,AA$4)&gt;end_date,"",SUMIFS(Data!$E:$E,Data!$A:$A,$B52,Data!$B:$B,AA$4))</f>
        <v/>
      </c>
      <c r="AB52" s="22" t="str">
        <f>IF(EDATE($B52,AB$4)&gt;end_date,"",SUMIFS(Data!$E:$E,Data!$A:$A,$B52,Data!$B:$B,AB$4))</f>
        <v/>
      </c>
      <c r="AC52" s="22" t="str">
        <f>IF(EDATE($B52,AC$4)&gt;end_date,"",SUMIFS(Data!$E:$E,Data!$A:$A,$B52,Data!$B:$B,AC$4))</f>
        <v/>
      </c>
      <c r="AD52" s="22" t="str">
        <f>IF(EDATE($B52,AD$4)&gt;end_date,"",SUMIFS(Data!$E:$E,Data!$A:$A,$B52,Data!$B:$B,AD$4))</f>
        <v/>
      </c>
      <c r="AE52" s="22" t="str">
        <f>IF(EDATE($B52,AE$4)&gt;end_date,"",SUMIFS(Data!$E:$E,Data!$A:$A,$B52,Data!$B:$B,AE$4))</f>
        <v/>
      </c>
      <c r="AF52" s="22" t="str">
        <f>IF(EDATE($B52,AF$4)&gt;end_date,"",SUMIFS(Data!$E:$E,Data!$A:$A,$B52,Data!$B:$B,AF$4))</f>
        <v/>
      </c>
      <c r="AG52" s="22" t="str">
        <f>IF(EDATE($B52,AG$4)&gt;end_date,"",SUMIFS(Data!$E:$E,Data!$A:$A,$B52,Data!$B:$B,AG$4))</f>
        <v/>
      </c>
      <c r="AH52" s="22" t="str">
        <f>IF(EDATE($B52,AH$4)&gt;end_date,"",SUMIFS(Data!$E:$E,Data!$A:$A,$B52,Data!$B:$B,AH$4))</f>
        <v/>
      </c>
      <c r="AI52" s="22" t="str">
        <f>IF(EDATE($B52,AI$4)&gt;end_date,"",SUMIFS(Data!$E:$E,Data!$A:$A,$B52,Data!$B:$B,AI$4))</f>
        <v/>
      </c>
      <c r="AJ52" s="22" t="str">
        <f>IF(EDATE($B52,AJ$4)&gt;end_date,"",SUMIFS(Data!$E:$E,Data!$A:$A,$B52,Data!$B:$B,AJ$4))</f>
        <v/>
      </c>
      <c r="AK52" s="22" t="str">
        <f>IF(EDATE($B52,AK$4)&gt;end_date,"",SUMIFS(Data!$E:$E,Data!$A:$A,$B52,Data!$B:$B,AK$4))</f>
        <v/>
      </c>
      <c r="AL52" s="22" t="str">
        <f>IF(EDATE($B52,AL$4)&gt;end_date,"",SUMIFS(Data!$E:$E,Data!$A:$A,$B52,Data!$B:$B,AL$4))</f>
        <v/>
      </c>
      <c r="AM52" s="22" t="str">
        <f>IF(EDATE($B52,AM$4)&gt;end_date,"",SUMIFS(Data!$E:$E,Data!$A:$A,$B52,Data!$B:$B,AM$4))</f>
        <v/>
      </c>
      <c r="AN52" s="22" t="str">
        <f>IF(EDATE($B52,AN$4)&gt;end_date,"",SUMIFS(Data!$E:$E,Data!$A:$A,$B52,Data!$B:$B,AN$4))</f>
        <v/>
      </c>
      <c r="AO52" s="22" t="str">
        <f>IF(EDATE($B52,AO$4)&gt;end_date,"",SUMIFS(Data!$E:$E,Data!$A:$A,$B52,Data!$B:$B,AO$4))</f>
        <v/>
      </c>
      <c r="AP52" s="22" t="str">
        <f>IF(EDATE($B52,AP$4)&gt;end_date,"",SUMIFS(Data!$E:$E,Data!$A:$A,$B52,Data!$B:$B,AP$4))</f>
        <v/>
      </c>
      <c r="AQ52" s="22" t="str">
        <f>IF(EDATE($B52,AQ$4)&gt;end_date,"",SUMIFS(Data!$E:$E,Data!$A:$A,$B52,Data!$B:$B,AQ$4))</f>
        <v/>
      </c>
      <c r="AR52" s="22" t="str">
        <f>IF(EDATE($B52,AR$4)&gt;end_date,"",SUMIFS(Data!$E:$E,Data!$A:$A,$B52,Data!$B:$B,AR$4))</f>
        <v/>
      </c>
      <c r="AS52" s="22" t="str">
        <f>IF(EDATE($B52,AS$4)&gt;end_date,"",SUMIFS(Data!$E:$E,Data!$A:$A,$B52,Data!$B:$B,AS$4))</f>
        <v/>
      </c>
      <c r="AT52" s="22" t="str">
        <f>IF(EDATE($B52,AT$4)&gt;end_date,"",SUMIFS(Data!$E:$E,Data!$A:$A,$B52,Data!$B:$B,AT$4))</f>
        <v/>
      </c>
      <c r="AU52" s="22" t="str">
        <f>IF(EDATE($B52,AU$4)&gt;end_date,"",SUMIFS(Data!$E:$E,Data!$A:$A,$B52,Data!$B:$B,AU$4))</f>
        <v/>
      </c>
      <c r="AV52" s="22" t="str">
        <f>IF(EDATE($B52,AV$4)&gt;end_date,"",SUMIFS(Data!$E:$E,Data!$A:$A,$B52,Data!$B:$B,AV$4))</f>
        <v/>
      </c>
      <c r="AW52" s="22" t="str">
        <f>IF(EDATE($B52,AW$4)&gt;end_date,"",SUMIFS(Data!$E:$E,Data!$A:$A,$B52,Data!$B:$B,AW$4))</f>
        <v/>
      </c>
      <c r="AX52" s="22" t="str">
        <f>IF(EDATE($B52,AX$4)&gt;end_date,"",SUMIFS(Data!$E:$E,Data!$A:$A,$B52,Data!$B:$B,AX$4))</f>
        <v/>
      </c>
      <c r="AY52" s="22" t="str">
        <f>IF(EDATE($B52,AY$4)&gt;end_date,"",SUMIFS(Data!$E:$E,Data!$A:$A,$B52,Data!$B:$B,AY$4))</f>
        <v/>
      </c>
      <c r="AZ52" s="22" t="str">
        <f>IF(EDATE($B52,AZ$4)&gt;end_date,"",SUMIFS(Data!$E:$E,Data!$A:$A,$B52,Data!$B:$B,AZ$4))</f>
        <v/>
      </c>
      <c r="BA52" s="22" t="str">
        <f>IF(EDATE($B52,BA$4)&gt;end_date,"",SUMIFS(Data!$E:$E,Data!$A:$A,$B52,Data!$B:$B,BA$4))</f>
        <v/>
      </c>
      <c r="BB52" s="22" t="str">
        <f>IF(EDATE($B52,BB$4)&gt;end_date,"",SUMIFS(Data!$E:$E,Data!$A:$A,$B52,Data!$B:$B,BB$4))</f>
        <v/>
      </c>
      <c r="BC52" s="22" t="str">
        <f>IF(EDATE($B52,BC$4)&gt;end_date,"",SUMIFS(Data!$E:$E,Data!$A:$A,$B52,Data!$B:$B,BC$4))</f>
        <v/>
      </c>
      <c r="BD52" s="23" t="str">
        <f>IF(EDATE($B52,BD$4)&gt;end_date,"",SUMIFS(Data!$E:$E,Data!$A:$A,$B52,Data!$B:$B,BD$4))</f>
        <v/>
      </c>
      <c r="BE52" s="16"/>
      <c r="BF52" s="16"/>
      <c r="BG52" s="16"/>
      <c r="BH52" s="16"/>
      <c r="BI52" s="16"/>
      <c r="BJ52" s="16"/>
      <c r="BK52" s="16"/>
      <c r="BL52" s="16"/>
      <c r="BM52" s="16"/>
      <c r="BN52" s="16"/>
      <c r="BO52" s="16"/>
      <c r="BP52" s="16"/>
    </row>
    <row r="53" spans="2:68" x14ac:dyDescent="0.25">
      <c r="B53" s="31">
        <f t="shared" si="1"/>
        <v>43647</v>
      </c>
      <c r="C53" s="22">
        <f>IF(EDATE($B53,C$4)&gt;end_date,"",SUMIFS(Data!$E:$E,Data!$A:$A,$B53,Data!$B:$B,C$4))</f>
        <v>0</v>
      </c>
      <c r="D53" s="22">
        <f>IF(EDATE($B53,D$4)&gt;end_date,"",SUMIFS(Data!$E:$E,Data!$A:$A,$B53,Data!$B:$B,D$4))</f>
        <v>0</v>
      </c>
      <c r="E53" s="22">
        <f>IF(EDATE($B53,E$4)&gt;end_date,"",SUMIFS(Data!$E:$E,Data!$A:$A,$B53,Data!$B:$B,E$4))</f>
        <v>0</v>
      </c>
      <c r="F53" s="22">
        <f>IF(EDATE($B53,F$4)&gt;end_date,"",SUMIFS(Data!$E:$E,Data!$A:$A,$B53,Data!$B:$B,F$4))</f>
        <v>0</v>
      </c>
      <c r="G53" s="22">
        <f>IF(EDATE($B53,G$4)&gt;end_date,"",SUMIFS(Data!$E:$E,Data!$A:$A,$B53,Data!$B:$B,G$4))</f>
        <v>0</v>
      </c>
      <c r="H53" s="22">
        <f>IF(EDATE($B53,H$4)&gt;end_date,"",SUMIFS(Data!$E:$E,Data!$A:$A,$B53,Data!$B:$B,H$4))</f>
        <v>0</v>
      </c>
      <c r="I53" s="22" t="str">
        <f>IF(EDATE($B53,I$4)&gt;end_date,"",SUMIFS(Data!$E:$E,Data!$A:$A,$B53,Data!$B:$B,I$4))</f>
        <v/>
      </c>
      <c r="J53" s="22" t="str">
        <f>IF(EDATE($B53,J$4)&gt;end_date,"",SUMIFS(Data!$E:$E,Data!$A:$A,$B53,Data!$B:$B,J$4))</f>
        <v/>
      </c>
      <c r="K53" s="22" t="str">
        <f>IF(EDATE($B53,K$4)&gt;end_date,"",SUMIFS(Data!$E:$E,Data!$A:$A,$B53,Data!$B:$B,K$4))</f>
        <v/>
      </c>
      <c r="L53" s="22" t="str">
        <f>IF(EDATE($B53,L$4)&gt;end_date,"",SUMIFS(Data!$E:$E,Data!$A:$A,$B53,Data!$B:$B,L$4))</f>
        <v/>
      </c>
      <c r="M53" s="22" t="str">
        <f>IF(EDATE($B53,M$4)&gt;end_date,"",SUMIFS(Data!$E:$E,Data!$A:$A,$B53,Data!$B:$B,M$4))</f>
        <v/>
      </c>
      <c r="N53" s="22" t="str">
        <f>IF(EDATE($B53,N$4)&gt;end_date,"",SUMIFS(Data!$E:$E,Data!$A:$A,$B53,Data!$B:$B,N$4))</f>
        <v/>
      </c>
      <c r="O53" s="22" t="str">
        <f>IF(EDATE($B53,O$4)&gt;end_date,"",SUMIFS(Data!$E:$E,Data!$A:$A,$B53,Data!$B:$B,O$4))</f>
        <v/>
      </c>
      <c r="P53" s="22" t="str">
        <f>IF(EDATE($B53,P$4)&gt;end_date,"",SUMIFS(Data!$E:$E,Data!$A:$A,$B53,Data!$B:$B,P$4))</f>
        <v/>
      </c>
      <c r="Q53" s="22" t="str">
        <f>IF(EDATE($B53,Q$4)&gt;end_date,"",SUMIFS(Data!$E:$E,Data!$A:$A,$B53,Data!$B:$B,Q$4))</f>
        <v/>
      </c>
      <c r="R53" s="22" t="str">
        <f>IF(EDATE($B53,R$4)&gt;end_date,"",SUMIFS(Data!$E:$E,Data!$A:$A,$B53,Data!$B:$B,R$4))</f>
        <v/>
      </c>
      <c r="S53" s="22" t="str">
        <f>IF(EDATE($B53,S$4)&gt;end_date,"",SUMIFS(Data!$E:$E,Data!$A:$A,$B53,Data!$B:$B,S$4))</f>
        <v/>
      </c>
      <c r="T53" s="22" t="str">
        <f>IF(EDATE($B53,T$4)&gt;end_date,"",SUMIFS(Data!$E:$E,Data!$A:$A,$B53,Data!$B:$B,T$4))</f>
        <v/>
      </c>
      <c r="U53" s="22" t="str">
        <f>IF(EDATE($B53,U$4)&gt;end_date,"",SUMIFS(Data!$E:$E,Data!$A:$A,$B53,Data!$B:$B,U$4))</f>
        <v/>
      </c>
      <c r="V53" s="22" t="str">
        <f>IF(EDATE($B53,V$4)&gt;end_date,"",SUMIFS(Data!$E:$E,Data!$A:$A,$B53,Data!$B:$B,V$4))</f>
        <v/>
      </c>
      <c r="W53" s="22" t="str">
        <f>IF(EDATE($B53,W$4)&gt;end_date,"",SUMIFS(Data!$E:$E,Data!$A:$A,$B53,Data!$B:$B,W$4))</f>
        <v/>
      </c>
      <c r="X53" s="22" t="str">
        <f>IF(EDATE($B53,X$4)&gt;end_date,"",SUMIFS(Data!$E:$E,Data!$A:$A,$B53,Data!$B:$B,X$4))</f>
        <v/>
      </c>
      <c r="Y53" s="22" t="str">
        <f>IF(EDATE($B53,Y$4)&gt;end_date,"",SUMIFS(Data!$E:$E,Data!$A:$A,$B53,Data!$B:$B,Y$4))</f>
        <v/>
      </c>
      <c r="Z53" s="22" t="str">
        <f>IF(EDATE($B53,Z$4)&gt;end_date,"",SUMIFS(Data!$E:$E,Data!$A:$A,$B53,Data!$B:$B,Z$4))</f>
        <v/>
      </c>
      <c r="AA53" s="22" t="str">
        <f>IF(EDATE($B53,AA$4)&gt;end_date,"",SUMIFS(Data!$E:$E,Data!$A:$A,$B53,Data!$B:$B,AA$4))</f>
        <v/>
      </c>
      <c r="AB53" s="22" t="str">
        <f>IF(EDATE($B53,AB$4)&gt;end_date,"",SUMIFS(Data!$E:$E,Data!$A:$A,$B53,Data!$B:$B,AB$4))</f>
        <v/>
      </c>
      <c r="AC53" s="22" t="str">
        <f>IF(EDATE($B53,AC$4)&gt;end_date,"",SUMIFS(Data!$E:$E,Data!$A:$A,$B53,Data!$B:$B,AC$4))</f>
        <v/>
      </c>
      <c r="AD53" s="22" t="str">
        <f>IF(EDATE($B53,AD$4)&gt;end_date,"",SUMIFS(Data!$E:$E,Data!$A:$A,$B53,Data!$B:$B,AD$4))</f>
        <v/>
      </c>
      <c r="AE53" s="22" t="str">
        <f>IF(EDATE($B53,AE$4)&gt;end_date,"",SUMIFS(Data!$E:$E,Data!$A:$A,$B53,Data!$B:$B,AE$4))</f>
        <v/>
      </c>
      <c r="AF53" s="22" t="str">
        <f>IF(EDATE($B53,AF$4)&gt;end_date,"",SUMIFS(Data!$E:$E,Data!$A:$A,$B53,Data!$B:$B,AF$4))</f>
        <v/>
      </c>
      <c r="AG53" s="22" t="str">
        <f>IF(EDATE($B53,AG$4)&gt;end_date,"",SUMIFS(Data!$E:$E,Data!$A:$A,$B53,Data!$B:$B,AG$4))</f>
        <v/>
      </c>
      <c r="AH53" s="22" t="str">
        <f>IF(EDATE($B53,AH$4)&gt;end_date,"",SUMIFS(Data!$E:$E,Data!$A:$A,$B53,Data!$B:$B,AH$4))</f>
        <v/>
      </c>
      <c r="AI53" s="22" t="str">
        <f>IF(EDATE($B53,AI$4)&gt;end_date,"",SUMIFS(Data!$E:$E,Data!$A:$A,$B53,Data!$B:$B,AI$4))</f>
        <v/>
      </c>
      <c r="AJ53" s="22" t="str">
        <f>IF(EDATE($B53,AJ$4)&gt;end_date,"",SUMIFS(Data!$E:$E,Data!$A:$A,$B53,Data!$B:$B,AJ$4))</f>
        <v/>
      </c>
      <c r="AK53" s="22" t="str">
        <f>IF(EDATE($B53,AK$4)&gt;end_date,"",SUMIFS(Data!$E:$E,Data!$A:$A,$B53,Data!$B:$B,AK$4))</f>
        <v/>
      </c>
      <c r="AL53" s="22" t="str">
        <f>IF(EDATE($B53,AL$4)&gt;end_date,"",SUMIFS(Data!$E:$E,Data!$A:$A,$B53,Data!$B:$B,AL$4))</f>
        <v/>
      </c>
      <c r="AM53" s="22" t="str">
        <f>IF(EDATE($B53,AM$4)&gt;end_date,"",SUMIFS(Data!$E:$E,Data!$A:$A,$B53,Data!$B:$B,AM$4))</f>
        <v/>
      </c>
      <c r="AN53" s="22" t="str">
        <f>IF(EDATE($B53,AN$4)&gt;end_date,"",SUMIFS(Data!$E:$E,Data!$A:$A,$B53,Data!$B:$B,AN$4))</f>
        <v/>
      </c>
      <c r="AO53" s="22" t="str">
        <f>IF(EDATE($B53,AO$4)&gt;end_date,"",SUMIFS(Data!$E:$E,Data!$A:$A,$B53,Data!$B:$B,AO$4))</f>
        <v/>
      </c>
      <c r="AP53" s="22" t="str">
        <f>IF(EDATE($B53,AP$4)&gt;end_date,"",SUMIFS(Data!$E:$E,Data!$A:$A,$B53,Data!$B:$B,AP$4))</f>
        <v/>
      </c>
      <c r="AQ53" s="22" t="str">
        <f>IF(EDATE($B53,AQ$4)&gt;end_date,"",SUMIFS(Data!$E:$E,Data!$A:$A,$B53,Data!$B:$B,AQ$4))</f>
        <v/>
      </c>
      <c r="AR53" s="22" t="str">
        <f>IF(EDATE($B53,AR$4)&gt;end_date,"",SUMIFS(Data!$E:$E,Data!$A:$A,$B53,Data!$B:$B,AR$4))</f>
        <v/>
      </c>
      <c r="AS53" s="22" t="str">
        <f>IF(EDATE($B53,AS$4)&gt;end_date,"",SUMIFS(Data!$E:$E,Data!$A:$A,$B53,Data!$B:$B,AS$4))</f>
        <v/>
      </c>
      <c r="AT53" s="22" t="str">
        <f>IF(EDATE($B53,AT$4)&gt;end_date,"",SUMIFS(Data!$E:$E,Data!$A:$A,$B53,Data!$B:$B,AT$4))</f>
        <v/>
      </c>
      <c r="AU53" s="22" t="str">
        <f>IF(EDATE($B53,AU$4)&gt;end_date,"",SUMIFS(Data!$E:$E,Data!$A:$A,$B53,Data!$B:$B,AU$4))</f>
        <v/>
      </c>
      <c r="AV53" s="22" t="str">
        <f>IF(EDATE($B53,AV$4)&gt;end_date,"",SUMIFS(Data!$E:$E,Data!$A:$A,$B53,Data!$B:$B,AV$4))</f>
        <v/>
      </c>
      <c r="AW53" s="22" t="str">
        <f>IF(EDATE($B53,AW$4)&gt;end_date,"",SUMIFS(Data!$E:$E,Data!$A:$A,$B53,Data!$B:$B,AW$4))</f>
        <v/>
      </c>
      <c r="AX53" s="22" t="str">
        <f>IF(EDATE($B53,AX$4)&gt;end_date,"",SUMIFS(Data!$E:$E,Data!$A:$A,$B53,Data!$B:$B,AX$4))</f>
        <v/>
      </c>
      <c r="AY53" s="22" t="str">
        <f>IF(EDATE($B53,AY$4)&gt;end_date,"",SUMIFS(Data!$E:$E,Data!$A:$A,$B53,Data!$B:$B,AY$4))</f>
        <v/>
      </c>
      <c r="AZ53" s="22" t="str">
        <f>IF(EDATE($B53,AZ$4)&gt;end_date,"",SUMIFS(Data!$E:$E,Data!$A:$A,$B53,Data!$B:$B,AZ$4))</f>
        <v/>
      </c>
      <c r="BA53" s="22" t="str">
        <f>IF(EDATE($B53,BA$4)&gt;end_date,"",SUMIFS(Data!$E:$E,Data!$A:$A,$B53,Data!$B:$B,BA$4))</f>
        <v/>
      </c>
      <c r="BB53" s="22" t="str">
        <f>IF(EDATE($B53,BB$4)&gt;end_date,"",SUMIFS(Data!$E:$E,Data!$A:$A,$B53,Data!$B:$B,BB$4))</f>
        <v/>
      </c>
      <c r="BC53" s="22" t="str">
        <f>IF(EDATE($B53,BC$4)&gt;end_date,"",SUMIFS(Data!$E:$E,Data!$A:$A,$B53,Data!$B:$B,BC$4))</f>
        <v/>
      </c>
      <c r="BD53" s="23" t="str">
        <f>IF(EDATE($B53,BD$4)&gt;end_date,"",SUMIFS(Data!$E:$E,Data!$A:$A,$B53,Data!$B:$B,BD$4))</f>
        <v/>
      </c>
      <c r="BE53" s="16"/>
      <c r="BF53" s="16"/>
      <c r="BG53" s="16"/>
      <c r="BH53" s="16"/>
      <c r="BI53" s="16"/>
      <c r="BJ53" s="16"/>
      <c r="BK53" s="16"/>
      <c r="BL53" s="16"/>
      <c r="BM53" s="16"/>
      <c r="BN53" s="16"/>
      <c r="BO53" s="16"/>
      <c r="BP53" s="16"/>
    </row>
    <row r="54" spans="2:68" x14ac:dyDescent="0.25">
      <c r="B54" s="31">
        <f t="shared" si="1"/>
        <v>43678</v>
      </c>
      <c r="C54" s="22">
        <f>IF(EDATE($B54,C$4)&gt;end_date,"",SUMIFS(Data!$E:$E,Data!$A:$A,$B54,Data!$B:$B,C$4))</f>
        <v>0</v>
      </c>
      <c r="D54" s="22">
        <f>IF(EDATE($B54,D$4)&gt;end_date,"",SUMIFS(Data!$E:$E,Data!$A:$A,$B54,Data!$B:$B,D$4))</f>
        <v>0</v>
      </c>
      <c r="E54" s="22">
        <f>IF(EDATE($B54,E$4)&gt;end_date,"",SUMIFS(Data!$E:$E,Data!$A:$A,$B54,Data!$B:$B,E$4))</f>
        <v>0</v>
      </c>
      <c r="F54" s="22">
        <f>IF(EDATE($B54,F$4)&gt;end_date,"",SUMIFS(Data!$E:$E,Data!$A:$A,$B54,Data!$B:$B,F$4))</f>
        <v>0</v>
      </c>
      <c r="G54" s="22">
        <f>IF(EDATE($B54,G$4)&gt;end_date,"",SUMIFS(Data!$E:$E,Data!$A:$A,$B54,Data!$B:$B,G$4))</f>
        <v>0</v>
      </c>
      <c r="H54" s="22" t="str">
        <f>IF(EDATE($B54,H$4)&gt;end_date,"",SUMIFS(Data!$E:$E,Data!$A:$A,$B54,Data!$B:$B,H$4))</f>
        <v/>
      </c>
      <c r="I54" s="22" t="str">
        <f>IF(EDATE($B54,I$4)&gt;end_date,"",SUMIFS(Data!$E:$E,Data!$A:$A,$B54,Data!$B:$B,I$4))</f>
        <v/>
      </c>
      <c r="J54" s="22" t="str">
        <f>IF(EDATE($B54,J$4)&gt;end_date,"",SUMIFS(Data!$E:$E,Data!$A:$A,$B54,Data!$B:$B,J$4))</f>
        <v/>
      </c>
      <c r="K54" s="22" t="str">
        <f>IF(EDATE($B54,K$4)&gt;end_date,"",SUMIFS(Data!$E:$E,Data!$A:$A,$B54,Data!$B:$B,K$4))</f>
        <v/>
      </c>
      <c r="L54" s="22" t="str">
        <f>IF(EDATE($B54,L$4)&gt;end_date,"",SUMIFS(Data!$E:$E,Data!$A:$A,$B54,Data!$B:$B,L$4))</f>
        <v/>
      </c>
      <c r="M54" s="22" t="str">
        <f>IF(EDATE($B54,M$4)&gt;end_date,"",SUMIFS(Data!$E:$E,Data!$A:$A,$B54,Data!$B:$B,M$4))</f>
        <v/>
      </c>
      <c r="N54" s="22" t="str">
        <f>IF(EDATE($B54,N$4)&gt;end_date,"",SUMIFS(Data!$E:$E,Data!$A:$A,$B54,Data!$B:$B,N$4))</f>
        <v/>
      </c>
      <c r="O54" s="22" t="str">
        <f>IF(EDATE($B54,O$4)&gt;end_date,"",SUMIFS(Data!$E:$E,Data!$A:$A,$B54,Data!$B:$B,O$4))</f>
        <v/>
      </c>
      <c r="P54" s="22" t="str">
        <f>IF(EDATE($B54,P$4)&gt;end_date,"",SUMIFS(Data!$E:$E,Data!$A:$A,$B54,Data!$B:$B,P$4))</f>
        <v/>
      </c>
      <c r="Q54" s="22" t="str">
        <f>IF(EDATE($B54,Q$4)&gt;end_date,"",SUMIFS(Data!$E:$E,Data!$A:$A,$B54,Data!$B:$B,Q$4))</f>
        <v/>
      </c>
      <c r="R54" s="22" t="str">
        <f>IF(EDATE($B54,R$4)&gt;end_date,"",SUMIFS(Data!$E:$E,Data!$A:$A,$B54,Data!$B:$B,R$4))</f>
        <v/>
      </c>
      <c r="S54" s="22" t="str">
        <f>IF(EDATE($B54,S$4)&gt;end_date,"",SUMIFS(Data!$E:$E,Data!$A:$A,$B54,Data!$B:$B,S$4))</f>
        <v/>
      </c>
      <c r="T54" s="22" t="str">
        <f>IF(EDATE($B54,T$4)&gt;end_date,"",SUMIFS(Data!$E:$E,Data!$A:$A,$B54,Data!$B:$B,T$4))</f>
        <v/>
      </c>
      <c r="U54" s="22" t="str">
        <f>IF(EDATE($B54,U$4)&gt;end_date,"",SUMIFS(Data!$E:$E,Data!$A:$A,$B54,Data!$B:$B,U$4))</f>
        <v/>
      </c>
      <c r="V54" s="22" t="str">
        <f>IF(EDATE($B54,V$4)&gt;end_date,"",SUMIFS(Data!$E:$E,Data!$A:$A,$B54,Data!$B:$B,V$4))</f>
        <v/>
      </c>
      <c r="W54" s="22" t="str">
        <f>IF(EDATE($B54,W$4)&gt;end_date,"",SUMIFS(Data!$E:$E,Data!$A:$A,$B54,Data!$B:$B,W$4))</f>
        <v/>
      </c>
      <c r="X54" s="22" t="str">
        <f>IF(EDATE($B54,X$4)&gt;end_date,"",SUMIFS(Data!$E:$E,Data!$A:$A,$B54,Data!$B:$B,X$4))</f>
        <v/>
      </c>
      <c r="Y54" s="22" t="str">
        <f>IF(EDATE($B54,Y$4)&gt;end_date,"",SUMIFS(Data!$E:$E,Data!$A:$A,$B54,Data!$B:$B,Y$4))</f>
        <v/>
      </c>
      <c r="Z54" s="22" t="str">
        <f>IF(EDATE($B54,Z$4)&gt;end_date,"",SUMIFS(Data!$E:$E,Data!$A:$A,$B54,Data!$B:$B,Z$4))</f>
        <v/>
      </c>
      <c r="AA54" s="22" t="str">
        <f>IF(EDATE($B54,AA$4)&gt;end_date,"",SUMIFS(Data!$E:$E,Data!$A:$A,$B54,Data!$B:$B,AA$4))</f>
        <v/>
      </c>
      <c r="AB54" s="22" t="str">
        <f>IF(EDATE($B54,AB$4)&gt;end_date,"",SUMIFS(Data!$E:$E,Data!$A:$A,$B54,Data!$B:$B,AB$4))</f>
        <v/>
      </c>
      <c r="AC54" s="22" t="str">
        <f>IF(EDATE($B54,AC$4)&gt;end_date,"",SUMIFS(Data!$E:$E,Data!$A:$A,$B54,Data!$B:$B,AC$4))</f>
        <v/>
      </c>
      <c r="AD54" s="22" t="str">
        <f>IF(EDATE($B54,AD$4)&gt;end_date,"",SUMIFS(Data!$E:$E,Data!$A:$A,$B54,Data!$B:$B,AD$4))</f>
        <v/>
      </c>
      <c r="AE54" s="22" t="str">
        <f>IF(EDATE($B54,AE$4)&gt;end_date,"",SUMIFS(Data!$E:$E,Data!$A:$A,$B54,Data!$B:$B,AE$4))</f>
        <v/>
      </c>
      <c r="AF54" s="22" t="str">
        <f>IF(EDATE($B54,AF$4)&gt;end_date,"",SUMIFS(Data!$E:$E,Data!$A:$A,$B54,Data!$B:$B,AF$4))</f>
        <v/>
      </c>
      <c r="AG54" s="22" t="str">
        <f>IF(EDATE($B54,AG$4)&gt;end_date,"",SUMIFS(Data!$E:$E,Data!$A:$A,$B54,Data!$B:$B,AG$4))</f>
        <v/>
      </c>
      <c r="AH54" s="22" t="str">
        <f>IF(EDATE($B54,AH$4)&gt;end_date,"",SUMIFS(Data!$E:$E,Data!$A:$A,$B54,Data!$B:$B,AH$4))</f>
        <v/>
      </c>
      <c r="AI54" s="22" t="str">
        <f>IF(EDATE($B54,AI$4)&gt;end_date,"",SUMIFS(Data!$E:$E,Data!$A:$A,$B54,Data!$B:$B,AI$4))</f>
        <v/>
      </c>
      <c r="AJ54" s="22" t="str">
        <f>IF(EDATE($B54,AJ$4)&gt;end_date,"",SUMIFS(Data!$E:$E,Data!$A:$A,$B54,Data!$B:$B,AJ$4))</f>
        <v/>
      </c>
      <c r="AK54" s="22" t="str">
        <f>IF(EDATE($B54,AK$4)&gt;end_date,"",SUMIFS(Data!$E:$E,Data!$A:$A,$B54,Data!$B:$B,AK$4))</f>
        <v/>
      </c>
      <c r="AL54" s="22" t="str">
        <f>IF(EDATE($B54,AL$4)&gt;end_date,"",SUMIFS(Data!$E:$E,Data!$A:$A,$B54,Data!$B:$B,AL$4))</f>
        <v/>
      </c>
      <c r="AM54" s="22" t="str">
        <f>IF(EDATE($B54,AM$4)&gt;end_date,"",SUMIFS(Data!$E:$E,Data!$A:$A,$B54,Data!$B:$B,AM$4))</f>
        <v/>
      </c>
      <c r="AN54" s="22" t="str">
        <f>IF(EDATE($B54,AN$4)&gt;end_date,"",SUMIFS(Data!$E:$E,Data!$A:$A,$B54,Data!$B:$B,AN$4))</f>
        <v/>
      </c>
      <c r="AO54" s="22" t="str">
        <f>IF(EDATE($B54,AO$4)&gt;end_date,"",SUMIFS(Data!$E:$E,Data!$A:$A,$B54,Data!$B:$B,AO$4))</f>
        <v/>
      </c>
      <c r="AP54" s="22" t="str">
        <f>IF(EDATE($B54,AP$4)&gt;end_date,"",SUMIFS(Data!$E:$E,Data!$A:$A,$B54,Data!$B:$B,AP$4))</f>
        <v/>
      </c>
      <c r="AQ54" s="22" t="str">
        <f>IF(EDATE($B54,AQ$4)&gt;end_date,"",SUMIFS(Data!$E:$E,Data!$A:$A,$B54,Data!$B:$B,AQ$4))</f>
        <v/>
      </c>
      <c r="AR54" s="22" t="str">
        <f>IF(EDATE($B54,AR$4)&gt;end_date,"",SUMIFS(Data!$E:$E,Data!$A:$A,$B54,Data!$B:$B,AR$4))</f>
        <v/>
      </c>
      <c r="AS54" s="22" t="str">
        <f>IF(EDATE($B54,AS$4)&gt;end_date,"",SUMIFS(Data!$E:$E,Data!$A:$A,$B54,Data!$B:$B,AS$4))</f>
        <v/>
      </c>
      <c r="AT54" s="22" t="str">
        <f>IF(EDATE($B54,AT$4)&gt;end_date,"",SUMIFS(Data!$E:$E,Data!$A:$A,$B54,Data!$B:$B,AT$4))</f>
        <v/>
      </c>
      <c r="AU54" s="22" t="str">
        <f>IF(EDATE($B54,AU$4)&gt;end_date,"",SUMIFS(Data!$E:$E,Data!$A:$A,$B54,Data!$B:$B,AU$4))</f>
        <v/>
      </c>
      <c r="AV54" s="22" t="str">
        <f>IF(EDATE($B54,AV$4)&gt;end_date,"",SUMIFS(Data!$E:$E,Data!$A:$A,$B54,Data!$B:$B,AV$4))</f>
        <v/>
      </c>
      <c r="AW54" s="22" t="str">
        <f>IF(EDATE($B54,AW$4)&gt;end_date,"",SUMIFS(Data!$E:$E,Data!$A:$A,$B54,Data!$B:$B,AW$4))</f>
        <v/>
      </c>
      <c r="AX54" s="22" t="str">
        <f>IF(EDATE($B54,AX$4)&gt;end_date,"",SUMIFS(Data!$E:$E,Data!$A:$A,$B54,Data!$B:$B,AX$4))</f>
        <v/>
      </c>
      <c r="AY54" s="22" t="str">
        <f>IF(EDATE($B54,AY$4)&gt;end_date,"",SUMIFS(Data!$E:$E,Data!$A:$A,$B54,Data!$B:$B,AY$4))</f>
        <v/>
      </c>
      <c r="AZ54" s="22" t="str">
        <f>IF(EDATE($B54,AZ$4)&gt;end_date,"",SUMIFS(Data!$E:$E,Data!$A:$A,$B54,Data!$B:$B,AZ$4))</f>
        <v/>
      </c>
      <c r="BA54" s="22" t="str">
        <f>IF(EDATE($B54,BA$4)&gt;end_date,"",SUMIFS(Data!$E:$E,Data!$A:$A,$B54,Data!$B:$B,BA$4))</f>
        <v/>
      </c>
      <c r="BB54" s="22" t="str">
        <f>IF(EDATE($B54,BB$4)&gt;end_date,"",SUMIFS(Data!$E:$E,Data!$A:$A,$B54,Data!$B:$B,BB$4))</f>
        <v/>
      </c>
      <c r="BC54" s="22" t="str">
        <f>IF(EDATE($B54,BC$4)&gt;end_date,"",SUMIFS(Data!$E:$E,Data!$A:$A,$B54,Data!$B:$B,BC$4))</f>
        <v/>
      </c>
      <c r="BD54" s="23" t="str">
        <f>IF(EDATE($B54,BD$4)&gt;end_date,"",SUMIFS(Data!$E:$E,Data!$A:$A,$B54,Data!$B:$B,BD$4))</f>
        <v/>
      </c>
      <c r="BE54" s="16"/>
      <c r="BF54" s="16"/>
      <c r="BG54" s="16"/>
      <c r="BH54" s="16"/>
      <c r="BI54" s="16"/>
      <c r="BJ54" s="16"/>
      <c r="BK54" s="16"/>
      <c r="BL54" s="16"/>
      <c r="BM54" s="16"/>
      <c r="BN54" s="16"/>
      <c r="BO54" s="16"/>
      <c r="BP54" s="16"/>
    </row>
    <row r="55" spans="2:68" x14ac:dyDescent="0.25">
      <c r="B55" s="31">
        <f t="shared" si="1"/>
        <v>43709</v>
      </c>
      <c r="C55" s="22">
        <f>IF(EDATE($B55,C$4)&gt;end_date,"",SUMIFS(Data!$E:$E,Data!$A:$A,$B55,Data!$B:$B,C$4))</f>
        <v>0</v>
      </c>
      <c r="D55" s="22">
        <f>IF(EDATE($B55,D$4)&gt;end_date,"",SUMIFS(Data!$E:$E,Data!$A:$A,$B55,Data!$B:$B,D$4))</f>
        <v>0</v>
      </c>
      <c r="E55" s="22">
        <f>IF(EDATE($B55,E$4)&gt;end_date,"",SUMIFS(Data!$E:$E,Data!$A:$A,$B55,Data!$B:$B,E$4))</f>
        <v>0</v>
      </c>
      <c r="F55" s="22">
        <f>IF(EDATE($B55,F$4)&gt;end_date,"",SUMIFS(Data!$E:$E,Data!$A:$A,$B55,Data!$B:$B,F$4))</f>
        <v>0</v>
      </c>
      <c r="G55" s="22" t="str">
        <f>IF(EDATE($B55,G$4)&gt;end_date,"",SUMIFS(Data!$E:$E,Data!$A:$A,$B55,Data!$B:$B,G$4))</f>
        <v/>
      </c>
      <c r="H55" s="22" t="str">
        <f>IF(EDATE($B55,H$4)&gt;end_date,"",SUMIFS(Data!$E:$E,Data!$A:$A,$B55,Data!$B:$B,H$4))</f>
        <v/>
      </c>
      <c r="I55" s="22" t="str">
        <f>IF(EDATE($B55,I$4)&gt;end_date,"",SUMIFS(Data!$E:$E,Data!$A:$A,$B55,Data!$B:$B,I$4))</f>
        <v/>
      </c>
      <c r="J55" s="22" t="str">
        <f>IF(EDATE($B55,J$4)&gt;end_date,"",SUMIFS(Data!$E:$E,Data!$A:$A,$B55,Data!$B:$B,J$4))</f>
        <v/>
      </c>
      <c r="K55" s="22" t="str">
        <f>IF(EDATE($B55,K$4)&gt;end_date,"",SUMIFS(Data!$E:$E,Data!$A:$A,$B55,Data!$B:$B,K$4))</f>
        <v/>
      </c>
      <c r="L55" s="22" t="str">
        <f>IF(EDATE($B55,L$4)&gt;end_date,"",SUMIFS(Data!$E:$E,Data!$A:$A,$B55,Data!$B:$B,L$4))</f>
        <v/>
      </c>
      <c r="M55" s="22" t="str">
        <f>IF(EDATE($B55,M$4)&gt;end_date,"",SUMIFS(Data!$E:$E,Data!$A:$A,$B55,Data!$B:$B,M$4))</f>
        <v/>
      </c>
      <c r="N55" s="22" t="str">
        <f>IF(EDATE($B55,N$4)&gt;end_date,"",SUMIFS(Data!$E:$E,Data!$A:$A,$B55,Data!$B:$B,N$4))</f>
        <v/>
      </c>
      <c r="O55" s="22" t="str">
        <f>IF(EDATE($B55,O$4)&gt;end_date,"",SUMIFS(Data!$E:$E,Data!$A:$A,$B55,Data!$B:$B,O$4))</f>
        <v/>
      </c>
      <c r="P55" s="22" t="str">
        <f>IF(EDATE($B55,P$4)&gt;end_date,"",SUMIFS(Data!$E:$E,Data!$A:$A,$B55,Data!$B:$B,P$4))</f>
        <v/>
      </c>
      <c r="Q55" s="22" t="str">
        <f>IF(EDATE($B55,Q$4)&gt;end_date,"",SUMIFS(Data!$E:$E,Data!$A:$A,$B55,Data!$B:$B,Q$4))</f>
        <v/>
      </c>
      <c r="R55" s="22" t="str">
        <f>IF(EDATE($B55,R$4)&gt;end_date,"",SUMIFS(Data!$E:$E,Data!$A:$A,$B55,Data!$B:$B,R$4))</f>
        <v/>
      </c>
      <c r="S55" s="22" t="str">
        <f>IF(EDATE($B55,S$4)&gt;end_date,"",SUMIFS(Data!$E:$E,Data!$A:$A,$B55,Data!$B:$B,S$4))</f>
        <v/>
      </c>
      <c r="T55" s="22" t="str">
        <f>IF(EDATE($B55,T$4)&gt;end_date,"",SUMIFS(Data!$E:$E,Data!$A:$A,$B55,Data!$B:$B,T$4))</f>
        <v/>
      </c>
      <c r="U55" s="22" t="str">
        <f>IF(EDATE($B55,U$4)&gt;end_date,"",SUMIFS(Data!$E:$E,Data!$A:$A,$B55,Data!$B:$B,U$4))</f>
        <v/>
      </c>
      <c r="V55" s="22" t="str">
        <f>IF(EDATE($B55,V$4)&gt;end_date,"",SUMIFS(Data!$E:$E,Data!$A:$A,$B55,Data!$B:$B,V$4))</f>
        <v/>
      </c>
      <c r="W55" s="22" t="str">
        <f>IF(EDATE($B55,W$4)&gt;end_date,"",SUMIFS(Data!$E:$E,Data!$A:$A,$B55,Data!$B:$B,W$4))</f>
        <v/>
      </c>
      <c r="X55" s="22" t="str">
        <f>IF(EDATE($B55,X$4)&gt;end_date,"",SUMIFS(Data!$E:$E,Data!$A:$A,$B55,Data!$B:$B,X$4))</f>
        <v/>
      </c>
      <c r="Y55" s="22" t="str">
        <f>IF(EDATE($B55,Y$4)&gt;end_date,"",SUMIFS(Data!$E:$E,Data!$A:$A,$B55,Data!$B:$B,Y$4))</f>
        <v/>
      </c>
      <c r="Z55" s="22" t="str">
        <f>IF(EDATE($B55,Z$4)&gt;end_date,"",SUMIFS(Data!$E:$E,Data!$A:$A,$B55,Data!$B:$B,Z$4))</f>
        <v/>
      </c>
      <c r="AA55" s="22" t="str">
        <f>IF(EDATE($B55,AA$4)&gt;end_date,"",SUMIFS(Data!$E:$E,Data!$A:$A,$B55,Data!$B:$B,AA$4))</f>
        <v/>
      </c>
      <c r="AB55" s="22" t="str">
        <f>IF(EDATE($B55,AB$4)&gt;end_date,"",SUMIFS(Data!$E:$E,Data!$A:$A,$B55,Data!$B:$B,AB$4))</f>
        <v/>
      </c>
      <c r="AC55" s="22" t="str">
        <f>IF(EDATE($B55,AC$4)&gt;end_date,"",SUMIFS(Data!$E:$E,Data!$A:$A,$B55,Data!$B:$B,AC$4))</f>
        <v/>
      </c>
      <c r="AD55" s="22" t="str">
        <f>IF(EDATE($B55,AD$4)&gt;end_date,"",SUMIFS(Data!$E:$E,Data!$A:$A,$B55,Data!$B:$B,AD$4))</f>
        <v/>
      </c>
      <c r="AE55" s="22" t="str">
        <f>IF(EDATE($B55,AE$4)&gt;end_date,"",SUMIFS(Data!$E:$E,Data!$A:$A,$B55,Data!$B:$B,AE$4))</f>
        <v/>
      </c>
      <c r="AF55" s="22" t="str">
        <f>IF(EDATE($B55,AF$4)&gt;end_date,"",SUMIFS(Data!$E:$E,Data!$A:$A,$B55,Data!$B:$B,AF$4))</f>
        <v/>
      </c>
      <c r="AG55" s="22" t="str">
        <f>IF(EDATE($B55,AG$4)&gt;end_date,"",SUMIFS(Data!$E:$E,Data!$A:$A,$B55,Data!$B:$B,AG$4))</f>
        <v/>
      </c>
      <c r="AH55" s="22" t="str">
        <f>IF(EDATE($B55,AH$4)&gt;end_date,"",SUMIFS(Data!$E:$E,Data!$A:$A,$B55,Data!$B:$B,AH$4))</f>
        <v/>
      </c>
      <c r="AI55" s="22" t="str">
        <f>IF(EDATE($B55,AI$4)&gt;end_date,"",SUMIFS(Data!$E:$E,Data!$A:$A,$B55,Data!$B:$B,AI$4))</f>
        <v/>
      </c>
      <c r="AJ55" s="22" t="str">
        <f>IF(EDATE($B55,AJ$4)&gt;end_date,"",SUMIFS(Data!$E:$E,Data!$A:$A,$B55,Data!$B:$B,AJ$4))</f>
        <v/>
      </c>
      <c r="AK55" s="22" t="str">
        <f>IF(EDATE($B55,AK$4)&gt;end_date,"",SUMIFS(Data!$E:$E,Data!$A:$A,$B55,Data!$B:$B,AK$4))</f>
        <v/>
      </c>
      <c r="AL55" s="22" t="str">
        <f>IF(EDATE($B55,AL$4)&gt;end_date,"",SUMIFS(Data!$E:$E,Data!$A:$A,$B55,Data!$B:$B,AL$4))</f>
        <v/>
      </c>
      <c r="AM55" s="22" t="str">
        <f>IF(EDATE($B55,AM$4)&gt;end_date,"",SUMIFS(Data!$E:$E,Data!$A:$A,$B55,Data!$B:$B,AM$4))</f>
        <v/>
      </c>
      <c r="AN55" s="22" t="str">
        <f>IF(EDATE($B55,AN$4)&gt;end_date,"",SUMIFS(Data!$E:$E,Data!$A:$A,$B55,Data!$B:$B,AN$4))</f>
        <v/>
      </c>
      <c r="AO55" s="22" t="str">
        <f>IF(EDATE($B55,AO$4)&gt;end_date,"",SUMIFS(Data!$E:$E,Data!$A:$A,$B55,Data!$B:$B,AO$4))</f>
        <v/>
      </c>
      <c r="AP55" s="22" t="str">
        <f>IF(EDATE($B55,AP$4)&gt;end_date,"",SUMIFS(Data!$E:$E,Data!$A:$A,$B55,Data!$B:$B,AP$4))</f>
        <v/>
      </c>
      <c r="AQ55" s="22" t="str">
        <f>IF(EDATE($B55,AQ$4)&gt;end_date,"",SUMIFS(Data!$E:$E,Data!$A:$A,$B55,Data!$B:$B,AQ$4))</f>
        <v/>
      </c>
      <c r="AR55" s="22" t="str">
        <f>IF(EDATE($B55,AR$4)&gt;end_date,"",SUMIFS(Data!$E:$E,Data!$A:$A,$B55,Data!$B:$B,AR$4))</f>
        <v/>
      </c>
      <c r="AS55" s="22" t="str">
        <f>IF(EDATE($B55,AS$4)&gt;end_date,"",SUMIFS(Data!$E:$E,Data!$A:$A,$B55,Data!$B:$B,AS$4))</f>
        <v/>
      </c>
      <c r="AT55" s="22" t="str">
        <f>IF(EDATE($B55,AT$4)&gt;end_date,"",SUMIFS(Data!$E:$E,Data!$A:$A,$B55,Data!$B:$B,AT$4))</f>
        <v/>
      </c>
      <c r="AU55" s="22" t="str">
        <f>IF(EDATE($B55,AU$4)&gt;end_date,"",SUMIFS(Data!$E:$E,Data!$A:$A,$B55,Data!$B:$B,AU$4))</f>
        <v/>
      </c>
      <c r="AV55" s="22" t="str">
        <f>IF(EDATE($B55,AV$4)&gt;end_date,"",SUMIFS(Data!$E:$E,Data!$A:$A,$B55,Data!$B:$B,AV$4))</f>
        <v/>
      </c>
      <c r="AW55" s="22" t="str">
        <f>IF(EDATE($B55,AW$4)&gt;end_date,"",SUMIFS(Data!$E:$E,Data!$A:$A,$B55,Data!$B:$B,AW$4))</f>
        <v/>
      </c>
      <c r="AX55" s="22" t="str">
        <f>IF(EDATE($B55,AX$4)&gt;end_date,"",SUMIFS(Data!$E:$E,Data!$A:$A,$B55,Data!$B:$B,AX$4))</f>
        <v/>
      </c>
      <c r="AY55" s="22" t="str">
        <f>IF(EDATE($B55,AY$4)&gt;end_date,"",SUMIFS(Data!$E:$E,Data!$A:$A,$B55,Data!$B:$B,AY$4))</f>
        <v/>
      </c>
      <c r="AZ55" s="22" t="str">
        <f>IF(EDATE($B55,AZ$4)&gt;end_date,"",SUMIFS(Data!$E:$E,Data!$A:$A,$B55,Data!$B:$B,AZ$4))</f>
        <v/>
      </c>
      <c r="BA55" s="22" t="str">
        <f>IF(EDATE($B55,BA$4)&gt;end_date,"",SUMIFS(Data!$E:$E,Data!$A:$A,$B55,Data!$B:$B,BA$4))</f>
        <v/>
      </c>
      <c r="BB55" s="22" t="str">
        <f>IF(EDATE($B55,BB$4)&gt;end_date,"",SUMIFS(Data!$E:$E,Data!$A:$A,$B55,Data!$B:$B,BB$4))</f>
        <v/>
      </c>
      <c r="BC55" s="22" t="str">
        <f>IF(EDATE($B55,BC$4)&gt;end_date,"",SUMIFS(Data!$E:$E,Data!$A:$A,$B55,Data!$B:$B,BC$4))</f>
        <v/>
      </c>
      <c r="BD55" s="23" t="str">
        <f>IF(EDATE($B55,BD$4)&gt;end_date,"",SUMIFS(Data!$E:$E,Data!$A:$A,$B55,Data!$B:$B,BD$4))</f>
        <v/>
      </c>
      <c r="BE55" s="16"/>
      <c r="BF55" s="16"/>
      <c r="BG55" s="16"/>
      <c r="BH55" s="16"/>
      <c r="BI55" s="16"/>
      <c r="BJ55" s="16"/>
      <c r="BK55" s="16"/>
      <c r="BL55" s="16"/>
      <c r="BM55" s="16"/>
      <c r="BN55" s="16"/>
      <c r="BO55" s="16"/>
      <c r="BP55" s="16"/>
    </row>
    <row r="56" spans="2:68" x14ac:dyDescent="0.25">
      <c r="B56" s="31">
        <f t="shared" si="1"/>
        <v>43739</v>
      </c>
      <c r="C56" s="22">
        <f>IF(EDATE($B56,C$4)&gt;end_date,"",SUMIFS(Data!$E:$E,Data!$A:$A,$B56,Data!$B:$B,C$4))</f>
        <v>0</v>
      </c>
      <c r="D56" s="22">
        <f>IF(EDATE($B56,D$4)&gt;end_date,"",SUMIFS(Data!$E:$E,Data!$A:$A,$B56,Data!$B:$B,D$4))</f>
        <v>0</v>
      </c>
      <c r="E56" s="22">
        <f>IF(EDATE($B56,E$4)&gt;end_date,"",SUMIFS(Data!$E:$E,Data!$A:$A,$B56,Data!$B:$B,E$4))</f>
        <v>0</v>
      </c>
      <c r="F56" s="22" t="str">
        <f>IF(EDATE($B56,F$4)&gt;end_date,"",SUMIFS(Data!$E:$E,Data!$A:$A,$B56,Data!$B:$B,F$4))</f>
        <v/>
      </c>
      <c r="G56" s="22" t="str">
        <f>IF(EDATE($B56,G$4)&gt;end_date,"",SUMIFS(Data!$E:$E,Data!$A:$A,$B56,Data!$B:$B,G$4))</f>
        <v/>
      </c>
      <c r="H56" s="22" t="str">
        <f>IF(EDATE($B56,H$4)&gt;end_date,"",SUMIFS(Data!$E:$E,Data!$A:$A,$B56,Data!$B:$B,H$4))</f>
        <v/>
      </c>
      <c r="I56" s="22" t="str">
        <f>IF(EDATE($B56,I$4)&gt;end_date,"",SUMIFS(Data!$E:$E,Data!$A:$A,$B56,Data!$B:$B,I$4))</f>
        <v/>
      </c>
      <c r="J56" s="22" t="str">
        <f>IF(EDATE($B56,J$4)&gt;end_date,"",SUMIFS(Data!$E:$E,Data!$A:$A,$B56,Data!$B:$B,J$4))</f>
        <v/>
      </c>
      <c r="K56" s="22" t="str">
        <f>IF(EDATE($B56,K$4)&gt;end_date,"",SUMIFS(Data!$E:$E,Data!$A:$A,$B56,Data!$B:$B,K$4))</f>
        <v/>
      </c>
      <c r="L56" s="22" t="str">
        <f>IF(EDATE($B56,L$4)&gt;end_date,"",SUMIFS(Data!$E:$E,Data!$A:$A,$B56,Data!$B:$B,L$4))</f>
        <v/>
      </c>
      <c r="M56" s="22" t="str">
        <f>IF(EDATE($B56,M$4)&gt;end_date,"",SUMIFS(Data!$E:$E,Data!$A:$A,$B56,Data!$B:$B,M$4))</f>
        <v/>
      </c>
      <c r="N56" s="22" t="str">
        <f>IF(EDATE($B56,N$4)&gt;end_date,"",SUMIFS(Data!$E:$E,Data!$A:$A,$B56,Data!$B:$B,N$4))</f>
        <v/>
      </c>
      <c r="O56" s="22" t="str">
        <f>IF(EDATE($B56,O$4)&gt;end_date,"",SUMIFS(Data!$E:$E,Data!$A:$A,$B56,Data!$B:$B,O$4))</f>
        <v/>
      </c>
      <c r="P56" s="22" t="str">
        <f>IF(EDATE($B56,P$4)&gt;end_date,"",SUMIFS(Data!$E:$E,Data!$A:$A,$B56,Data!$B:$B,P$4))</f>
        <v/>
      </c>
      <c r="Q56" s="22" t="str">
        <f>IF(EDATE($B56,Q$4)&gt;end_date,"",SUMIFS(Data!$E:$E,Data!$A:$A,$B56,Data!$B:$B,Q$4))</f>
        <v/>
      </c>
      <c r="R56" s="22" t="str">
        <f>IF(EDATE($B56,R$4)&gt;end_date,"",SUMIFS(Data!$E:$E,Data!$A:$A,$B56,Data!$B:$B,R$4))</f>
        <v/>
      </c>
      <c r="S56" s="22" t="str">
        <f>IF(EDATE($B56,S$4)&gt;end_date,"",SUMIFS(Data!$E:$E,Data!$A:$A,$B56,Data!$B:$B,S$4))</f>
        <v/>
      </c>
      <c r="T56" s="22" t="str">
        <f>IF(EDATE($B56,T$4)&gt;end_date,"",SUMIFS(Data!$E:$E,Data!$A:$A,$B56,Data!$B:$B,T$4))</f>
        <v/>
      </c>
      <c r="U56" s="22" t="str">
        <f>IF(EDATE($B56,U$4)&gt;end_date,"",SUMIFS(Data!$E:$E,Data!$A:$A,$B56,Data!$B:$B,U$4))</f>
        <v/>
      </c>
      <c r="V56" s="22" t="str">
        <f>IF(EDATE($B56,V$4)&gt;end_date,"",SUMIFS(Data!$E:$E,Data!$A:$A,$B56,Data!$B:$B,V$4))</f>
        <v/>
      </c>
      <c r="W56" s="22" t="str">
        <f>IF(EDATE($B56,W$4)&gt;end_date,"",SUMIFS(Data!$E:$E,Data!$A:$A,$B56,Data!$B:$B,W$4))</f>
        <v/>
      </c>
      <c r="X56" s="22" t="str">
        <f>IF(EDATE($B56,X$4)&gt;end_date,"",SUMIFS(Data!$E:$E,Data!$A:$A,$B56,Data!$B:$B,X$4))</f>
        <v/>
      </c>
      <c r="Y56" s="22" t="str">
        <f>IF(EDATE($B56,Y$4)&gt;end_date,"",SUMIFS(Data!$E:$E,Data!$A:$A,$B56,Data!$B:$B,Y$4))</f>
        <v/>
      </c>
      <c r="Z56" s="22" t="str">
        <f>IF(EDATE($B56,Z$4)&gt;end_date,"",SUMIFS(Data!$E:$E,Data!$A:$A,$B56,Data!$B:$B,Z$4))</f>
        <v/>
      </c>
      <c r="AA56" s="22" t="str">
        <f>IF(EDATE($B56,AA$4)&gt;end_date,"",SUMIFS(Data!$E:$E,Data!$A:$A,$B56,Data!$B:$B,AA$4))</f>
        <v/>
      </c>
      <c r="AB56" s="22" t="str">
        <f>IF(EDATE($B56,AB$4)&gt;end_date,"",SUMIFS(Data!$E:$E,Data!$A:$A,$B56,Data!$B:$B,AB$4))</f>
        <v/>
      </c>
      <c r="AC56" s="22" t="str">
        <f>IF(EDATE($B56,AC$4)&gt;end_date,"",SUMIFS(Data!$E:$E,Data!$A:$A,$B56,Data!$B:$B,AC$4))</f>
        <v/>
      </c>
      <c r="AD56" s="22" t="str">
        <f>IF(EDATE($B56,AD$4)&gt;end_date,"",SUMIFS(Data!$E:$E,Data!$A:$A,$B56,Data!$B:$B,AD$4))</f>
        <v/>
      </c>
      <c r="AE56" s="22" t="str">
        <f>IF(EDATE($B56,AE$4)&gt;end_date,"",SUMIFS(Data!$E:$E,Data!$A:$A,$B56,Data!$B:$B,AE$4))</f>
        <v/>
      </c>
      <c r="AF56" s="22" t="str">
        <f>IF(EDATE($B56,AF$4)&gt;end_date,"",SUMIFS(Data!$E:$E,Data!$A:$A,$B56,Data!$B:$B,AF$4))</f>
        <v/>
      </c>
      <c r="AG56" s="22" t="str">
        <f>IF(EDATE($B56,AG$4)&gt;end_date,"",SUMIFS(Data!$E:$E,Data!$A:$A,$B56,Data!$B:$B,AG$4))</f>
        <v/>
      </c>
      <c r="AH56" s="22" t="str">
        <f>IF(EDATE($B56,AH$4)&gt;end_date,"",SUMIFS(Data!$E:$E,Data!$A:$A,$B56,Data!$B:$B,AH$4))</f>
        <v/>
      </c>
      <c r="AI56" s="22" t="str">
        <f>IF(EDATE($B56,AI$4)&gt;end_date,"",SUMIFS(Data!$E:$E,Data!$A:$A,$B56,Data!$B:$B,AI$4))</f>
        <v/>
      </c>
      <c r="AJ56" s="22" t="str">
        <f>IF(EDATE($B56,AJ$4)&gt;end_date,"",SUMIFS(Data!$E:$E,Data!$A:$A,$B56,Data!$B:$B,AJ$4))</f>
        <v/>
      </c>
      <c r="AK56" s="22" t="str">
        <f>IF(EDATE($B56,AK$4)&gt;end_date,"",SUMIFS(Data!$E:$E,Data!$A:$A,$B56,Data!$B:$B,AK$4))</f>
        <v/>
      </c>
      <c r="AL56" s="22" t="str">
        <f>IF(EDATE($B56,AL$4)&gt;end_date,"",SUMIFS(Data!$E:$E,Data!$A:$A,$B56,Data!$B:$B,AL$4))</f>
        <v/>
      </c>
      <c r="AM56" s="22" t="str">
        <f>IF(EDATE($B56,AM$4)&gt;end_date,"",SUMIFS(Data!$E:$E,Data!$A:$A,$B56,Data!$B:$B,AM$4))</f>
        <v/>
      </c>
      <c r="AN56" s="22" t="str">
        <f>IF(EDATE($B56,AN$4)&gt;end_date,"",SUMIFS(Data!$E:$E,Data!$A:$A,$B56,Data!$B:$B,AN$4))</f>
        <v/>
      </c>
      <c r="AO56" s="22" t="str">
        <f>IF(EDATE($B56,AO$4)&gt;end_date,"",SUMIFS(Data!$E:$E,Data!$A:$A,$B56,Data!$B:$B,AO$4))</f>
        <v/>
      </c>
      <c r="AP56" s="22" t="str">
        <f>IF(EDATE($B56,AP$4)&gt;end_date,"",SUMIFS(Data!$E:$E,Data!$A:$A,$B56,Data!$B:$B,AP$4))</f>
        <v/>
      </c>
      <c r="AQ56" s="22" t="str">
        <f>IF(EDATE($B56,AQ$4)&gt;end_date,"",SUMIFS(Data!$E:$E,Data!$A:$A,$B56,Data!$B:$B,AQ$4))</f>
        <v/>
      </c>
      <c r="AR56" s="22" t="str">
        <f>IF(EDATE($B56,AR$4)&gt;end_date,"",SUMIFS(Data!$E:$E,Data!$A:$A,$B56,Data!$B:$B,AR$4))</f>
        <v/>
      </c>
      <c r="AS56" s="22" t="str">
        <f>IF(EDATE($B56,AS$4)&gt;end_date,"",SUMIFS(Data!$E:$E,Data!$A:$A,$B56,Data!$B:$B,AS$4))</f>
        <v/>
      </c>
      <c r="AT56" s="22" t="str">
        <f>IF(EDATE($B56,AT$4)&gt;end_date,"",SUMIFS(Data!$E:$E,Data!$A:$A,$B56,Data!$B:$B,AT$4))</f>
        <v/>
      </c>
      <c r="AU56" s="22" t="str">
        <f>IF(EDATE($B56,AU$4)&gt;end_date,"",SUMIFS(Data!$E:$E,Data!$A:$A,$B56,Data!$B:$B,AU$4))</f>
        <v/>
      </c>
      <c r="AV56" s="22" t="str">
        <f>IF(EDATE($B56,AV$4)&gt;end_date,"",SUMIFS(Data!$E:$E,Data!$A:$A,$B56,Data!$B:$B,AV$4))</f>
        <v/>
      </c>
      <c r="AW56" s="22" t="str">
        <f>IF(EDATE($B56,AW$4)&gt;end_date,"",SUMIFS(Data!$E:$E,Data!$A:$A,$B56,Data!$B:$B,AW$4))</f>
        <v/>
      </c>
      <c r="AX56" s="22" t="str">
        <f>IF(EDATE($B56,AX$4)&gt;end_date,"",SUMIFS(Data!$E:$E,Data!$A:$A,$B56,Data!$B:$B,AX$4))</f>
        <v/>
      </c>
      <c r="AY56" s="22" t="str">
        <f>IF(EDATE($B56,AY$4)&gt;end_date,"",SUMIFS(Data!$E:$E,Data!$A:$A,$B56,Data!$B:$B,AY$4))</f>
        <v/>
      </c>
      <c r="AZ56" s="22" t="str">
        <f>IF(EDATE($B56,AZ$4)&gt;end_date,"",SUMIFS(Data!$E:$E,Data!$A:$A,$B56,Data!$B:$B,AZ$4))</f>
        <v/>
      </c>
      <c r="BA56" s="22" t="str">
        <f>IF(EDATE($B56,BA$4)&gt;end_date,"",SUMIFS(Data!$E:$E,Data!$A:$A,$B56,Data!$B:$B,BA$4))</f>
        <v/>
      </c>
      <c r="BB56" s="22" t="str">
        <f>IF(EDATE($B56,BB$4)&gt;end_date,"",SUMIFS(Data!$E:$E,Data!$A:$A,$B56,Data!$B:$B,BB$4))</f>
        <v/>
      </c>
      <c r="BC56" s="22" t="str">
        <f>IF(EDATE($B56,BC$4)&gt;end_date,"",SUMIFS(Data!$E:$E,Data!$A:$A,$B56,Data!$B:$B,BC$4))</f>
        <v/>
      </c>
      <c r="BD56" s="23" t="str">
        <f>IF(EDATE($B56,BD$4)&gt;end_date,"",SUMIFS(Data!$E:$E,Data!$A:$A,$B56,Data!$B:$B,BD$4))</f>
        <v/>
      </c>
      <c r="BE56" s="16"/>
      <c r="BF56" s="16"/>
      <c r="BG56" s="16"/>
      <c r="BH56" s="16"/>
      <c r="BI56" s="16"/>
      <c r="BJ56" s="16"/>
      <c r="BK56" s="16"/>
      <c r="BL56" s="16"/>
      <c r="BM56" s="16"/>
      <c r="BN56" s="16"/>
      <c r="BO56" s="16"/>
      <c r="BP56" s="16"/>
    </row>
    <row r="57" spans="2:68" x14ac:dyDescent="0.25">
      <c r="B57" s="31">
        <f t="shared" si="1"/>
        <v>43770</v>
      </c>
      <c r="C57" s="22">
        <f>IF(EDATE($B57,C$4)&gt;end_date,"",SUMIFS(Data!$E:$E,Data!$A:$A,$B57,Data!$B:$B,C$4))</f>
        <v>0</v>
      </c>
      <c r="D57" s="22">
        <f>IF(EDATE($B57,D$4)&gt;end_date,"",SUMIFS(Data!$E:$E,Data!$A:$A,$B57,Data!$B:$B,D$4))</f>
        <v>0</v>
      </c>
      <c r="E57" s="22" t="str">
        <f>IF(EDATE($B57,E$4)&gt;end_date,"",SUMIFS(Data!$E:$E,Data!$A:$A,$B57,Data!$B:$B,E$4))</f>
        <v/>
      </c>
      <c r="F57" s="22" t="str">
        <f>IF(EDATE($B57,F$4)&gt;end_date,"",SUMIFS(Data!$E:$E,Data!$A:$A,$B57,Data!$B:$B,F$4))</f>
        <v/>
      </c>
      <c r="G57" s="22" t="str">
        <f>IF(EDATE($B57,G$4)&gt;end_date,"",SUMIFS(Data!$E:$E,Data!$A:$A,$B57,Data!$B:$B,G$4))</f>
        <v/>
      </c>
      <c r="H57" s="22" t="str">
        <f>IF(EDATE($B57,H$4)&gt;end_date,"",SUMIFS(Data!$E:$E,Data!$A:$A,$B57,Data!$B:$B,H$4))</f>
        <v/>
      </c>
      <c r="I57" s="22" t="str">
        <f>IF(EDATE($B57,I$4)&gt;end_date,"",SUMIFS(Data!$E:$E,Data!$A:$A,$B57,Data!$B:$B,I$4))</f>
        <v/>
      </c>
      <c r="J57" s="22" t="str">
        <f>IF(EDATE($B57,J$4)&gt;end_date,"",SUMIFS(Data!$E:$E,Data!$A:$A,$B57,Data!$B:$B,J$4))</f>
        <v/>
      </c>
      <c r="K57" s="22" t="str">
        <f>IF(EDATE($B57,K$4)&gt;end_date,"",SUMIFS(Data!$E:$E,Data!$A:$A,$B57,Data!$B:$B,K$4))</f>
        <v/>
      </c>
      <c r="L57" s="22" t="str">
        <f>IF(EDATE($B57,L$4)&gt;end_date,"",SUMIFS(Data!$E:$E,Data!$A:$A,$B57,Data!$B:$B,L$4))</f>
        <v/>
      </c>
      <c r="M57" s="22" t="str">
        <f>IF(EDATE($B57,M$4)&gt;end_date,"",SUMIFS(Data!$E:$E,Data!$A:$A,$B57,Data!$B:$B,M$4))</f>
        <v/>
      </c>
      <c r="N57" s="22" t="str">
        <f>IF(EDATE($B57,N$4)&gt;end_date,"",SUMIFS(Data!$E:$E,Data!$A:$A,$B57,Data!$B:$B,N$4))</f>
        <v/>
      </c>
      <c r="O57" s="22" t="str">
        <f>IF(EDATE($B57,O$4)&gt;end_date,"",SUMIFS(Data!$E:$E,Data!$A:$A,$B57,Data!$B:$B,O$4))</f>
        <v/>
      </c>
      <c r="P57" s="22" t="str">
        <f>IF(EDATE($B57,P$4)&gt;end_date,"",SUMIFS(Data!$E:$E,Data!$A:$A,$B57,Data!$B:$B,P$4))</f>
        <v/>
      </c>
      <c r="Q57" s="22" t="str">
        <f>IF(EDATE($B57,Q$4)&gt;end_date,"",SUMIFS(Data!$E:$E,Data!$A:$A,$B57,Data!$B:$B,Q$4))</f>
        <v/>
      </c>
      <c r="R57" s="22" t="str">
        <f>IF(EDATE($B57,R$4)&gt;end_date,"",SUMIFS(Data!$E:$E,Data!$A:$A,$B57,Data!$B:$B,R$4))</f>
        <v/>
      </c>
      <c r="S57" s="22" t="str">
        <f>IF(EDATE($B57,S$4)&gt;end_date,"",SUMIFS(Data!$E:$E,Data!$A:$A,$B57,Data!$B:$B,S$4))</f>
        <v/>
      </c>
      <c r="T57" s="22" t="str">
        <f>IF(EDATE($B57,T$4)&gt;end_date,"",SUMIFS(Data!$E:$E,Data!$A:$A,$B57,Data!$B:$B,T$4))</f>
        <v/>
      </c>
      <c r="U57" s="22" t="str">
        <f>IF(EDATE($B57,U$4)&gt;end_date,"",SUMIFS(Data!$E:$E,Data!$A:$A,$B57,Data!$B:$B,U$4))</f>
        <v/>
      </c>
      <c r="V57" s="22" t="str">
        <f>IF(EDATE($B57,V$4)&gt;end_date,"",SUMIFS(Data!$E:$E,Data!$A:$A,$B57,Data!$B:$B,V$4))</f>
        <v/>
      </c>
      <c r="W57" s="22" t="str">
        <f>IF(EDATE($B57,W$4)&gt;end_date,"",SUMIFS(Data!$E:$E,Data!$A:$A,$B57,Data!$B:$B,W$4))</f>
        <v/>
      </c>
      <c r="X57" s="22" t="str">
        <f>IF(EDATE($B57,X$4)&gt;end_date,"",SUMIFS(Data!$E:$E,Data!$A:$A,$B57,Data!$B:$B,X$4))</f>
        <v/>
      </c>
      <c r="Y57" s="22" t="str">
        <f>IF(EDATE($B57,Y$4)&gt;end_date,"",SUMIFS(Data!$E:$E,Data!$A:$A,$B57,Data!$B:$B,Y$4))</f>
        <v/>
      </c>
      <c r="Z57" s="22" t="str">
        <f>IF(EDATE($B57,Z$4)&gt;end_date,"",SUMIFS(Data!$E:$E,Data!$A:$A,$B57,Data!$B:$B,Z$4))</f>
        <v/>
      </c>
      <c r="AA57" s="22" t="str">
        <f>IF(EDATE($B57,AA$4)&gt;end_date,"",SUMIFS(Data!$E:$E,Data!$A:$A,$B57,Data!$B:$B,AA$4))</f>
        <v/>
      </c>
      <c r="AB57" s="22" t="str">
        <f>IF(EDATE($B57,AB$4)&gt;end_date,"",SUMIFS(Data!$E:$E,Data!$A:$A,$B57,Data!$B:$B,AB$4))</f>
        <v/>
      </c>
      <c r="AC57" s="22" t="str">
        <f>IF(EDATE($B57,AC$4)&gt;end_date,"",SUMIFS(Data!$E:$E,Data!$A:$A,$B57,Data!$B:$B,AC$4))</f>
        <v/>
      </c>
      <c r="AD57" s="22" t="str">
        <f>IF(EDATE($B57,AD$4)&gt;end_date,"",SUMIFS(Data!$E:$E,Data!$A:$A,$B57,Data!$B:$B,AD$4))</f>
        <v/>
      </c>
      <c r="AE57" s="22" t="str">
        <f>IF(EDATE($B57,AE$4)&gt;end_date,"",SUMIFS(Data!$E:$E,Data!$A:$A,$B57,Data!$B:$B,AE$4))</f>
        <v/>
      </c>
      <c r="AF57" s="22" t="str">
        <f>IF(EDATE($B57,AF$4)&gt;end_date,"",SUMIFS(Data!$E:$E,Data!$A:$A,$B57,Data!$B:$B,AF$4))</f>
        <v/>
      </c>
      <c r="AG57" s="22" t="str">
        <f>IF(EDATE($B57,AG$4)&gt;end_date,"",SUMIFS(Data!$E:$E,Data!$A:$A,$B57,Data!$B:$B,AG$4))</f>
        <v/>
      </c>
      <c r="AH57" s="22" t="str">
        <f>IF(EDATE($B57,AH$4)&gt;end_date,"",SUMIFS(Data!$E:$E,Data!$A:$A,$B57,Data!$B:$B,AH$4))</f>
        <v/>
      </c>
      <c r="AI57" s="22" t="str">
        <f>IF(EDATE($B57,AI$4)&gt;end_date,"",SUMIFS(Data!$E:$E,Data!$A:$A,$B57,Data!$B:$B,AI$4))</f>
        <v/>
      </c>
      <c r="AJ57" s="22" t="str">
        <f>IF(EDATE($B57,AJ$4)&gt;end_date,"",SUMIFS(Data!$E:$E,Data!$A:$A,$B57,Data!$B:$B,AJ$4))</f>
        <v/>
      </c>
      <c r="AK57" s="22" t="str">
        <f>IF(EDATE($B57,AK$4)&gt;end_date,"",SUMIFS(Data!$E:$E,Data!$A:$A,$B57,Data!$B:$B,AK$4))</f>
        <v/>
      </c>
      <c r="AL57" s="22" t="str">
        <f>IF(EDATE($B57,AL$4)&gt;end_date,"",SUMIFS(Data!$E:$E,Data!$A:$A,$B57,Data!$B:$B,AL$4))</f>
        <v/>
      </c>
      <c r="AM57" s="22" t="str">
        <f>IF(EDATE($B57,AM$4)&gt;end_date,"",SUMIFS(Data!$E:$E,Data!$A:$A,$B57,Data!$B:$B,AM$4))</f>
        <v/>
      </c>
      <c r="AN57" s="22" t="str">
        <f>IF(EDATE($B57,AN$4)&gt;end_date,"",SUMIFS(Data!$E:$E,Data!$A:$A,$B57,Data!$B:$B,AN$4))</f>
        <v/>
      </c>
      <c r="AO57" s="22" t="str">
        <f>IF(EDATE($B57,AO$4)&gt;end_date,"",SUMIFS(Data!$E:$E,Data!$A:$A,$B57,Data!$B:$B,AO$4))</f>
        <v/>
      </c>
      <c r="AP57" s="22" t="str">
        <f>IF(EDATE($B57,AP$4)&gt;end_date,"",SUMIFS(Data!$E:$E,Data!$A:$A,$B57,Data!$B:$B,AP$4))</f>
        <v/>
      </c>
      <c r="AQ57" s="22" t="str">
        <f>IF(EDATE($B57,AQ$4)&gt;end_date,"",SUMIFS(Data!$E:$E,Data!$A:$A,$B57,Data!$B:$B,AQ$4))</f>
        <v/>
      </c>
      <c r="AR57" s="22" t="str">
        <f>IF(EDATE($B57,AR$4)&gt;end_date,"",SUMIFS(Data!$E:$E,Data!$A:$A,$B57,Data!$B:$B,AR$4))</f>
        <v/>
      </c>
      <c r="AS57" s="22" t="str">
        <f>IF(EDATE($B57,AS$4)&gt;end_date,"",SUMIFS(Data!$E:$E,Data!$A:$A,$B57,Data!$B:$B,AS$4))</f>
        <v/>
      </c>
      <c r="AT57" s="22" t="str">
        <f>IF(EDATE($B57,AT$4)&gt;end_date,"",SUMIFS(Data!$E:$E,Data!$A:$A,$B57,Data!$B:$B,AT$4))</f>
        <v/>
      </c>
      <c r="AU57" s="22" t="str">
        <f>IF(EDATE($B57,AU$4)&gt;end_date,"",SUMIFS(Data!$E:$E,Data!$A:$A,$B57,Data!$B:$B,AU$4))</f>
        <v/>
      </c>
      <c r="AV57" s="22" t="str">
        <f>IF(EDATE($B57,AV$4)&gt;end_date,"",SUMIFS(Data!$E:$E,Data!$A:$A,$B57,Data!$B:$B,AV$4))</f>
        <v/>
      </c>
      <c r="AW57" s="22" t="str">
        <f>IF(EDATE($B57,AW$4)&gt;end_date,"",SUMIFS(Data!$E:$E,Data!$A:$A,$B57,Data!$B:$B,AW$4))</f>
        <v/>
      </c>
      <c r="AX57" s="22" t="str">
        <f>IF(EDATE($B57,AX$4)&gt;end_date,"",SUMIFS(Data!$E:$E,Data!$A:$A,$B57,Data!$B:$B,AX$4))</f>
        <v/>
      </c>
      <c r="AY57" s="22" t="str">
        <f>IF(EDATE($B57,AY$4)&gt;end_date,"",SUMIFS(Data!$E:$E,Data!$A:$A,$B57,Data!$B:$B,AY$4))</f>
        <v/>
      </c>
      <c r="AZ57" s="22" t="str">
        <f>IF(EDATE($B57,AZ$4)&gt;end_date,"",SUMIFS(Data!$E:$E,Data!$A:$A,$B57,Data!$B:$B,AZ$4))</f>
        <v/>
      </c>
      <c r="BA57" s="22" t="str">
        <f>IF(EDATE($B57,BA$4)&gt;end_date,"",SUMIFS(Data!$E:$E,Data!$A:$A,$B57,Data!$B:$B,BA$4))</f>
        <v/>
      </c>
      <c r="BB57" s="22" t="str">
        <f>IF(EDATE($B57,BB$4)&gt;end_date,"",SUMIFS(Data!$E:$E,Data!$A:$A,$B57,Data!$B:$B,BB$4))</f>
        <v/>
      </c>
      <c r="BC57" s="22" t="str">
        <f>IF(EDATE($B57,BC$4)&gt;end_date,"",SUMIFS(Data!$E:$E,Data!$A:$A,$B57,Data!$B:$B,BC$4))</f>
        <v/>
      </c>
      <c r="BD57" s="23" t="str">
        <f>IF(EDATE($B57,BD$4)&gt;end_date,"",SUMIFS(Data!$E:$E,Data!$A:$A,$B57,Data!$B:$B,BD$4))</f>
        <v/>
      </c>
      <c r="BE57" s="16"/>
      <c r="BF57" s="16"/>
      <c r="BG57" s="16"/>
      <c r="BH57" s="16"/>
      <c r="BI57" s="16"/>
      <c r="BJ57" s="16"/>
      <c r="BK57" s="16"/>
      <c r="BL57" s="16"/>
      <c r="BM57" s="16"/>
      <c r="BN57" s="16"/>
      <c r="BO57" s="16"/>
      <c r="BP57" s="16"/>
    </row>
    <row r="58" spans="2:68" ht="15.75" thickBot="1" x14ac:dyDescent="0.3">
      <c r="B58" s="32">
        <f t="shared" si="1"/>
        <v>43800</v>
      </c>
      <c r="C58" s="24">
        <f>IF(EDATE($B58,C$4)&gt;end_date,"",SUMIFS(Data!$E:$E,Data!$A:$A,$B58,Data!$B:$B,C$4))</f>
        <v>0</v>
      </c>
      <c r="D58" s="24" t="str">
        <f>IF(EDATE($B58,D$4)&gt;end_date,"",SUMIFS(Data!$E:$E,Data!$A:$A,$B58,Data!$B:$B,D$4))</f>
        <v/>
      </c>
      <c r="E58" s="24" t="str">
        <f>IF(EDATE($B58,E$4)&gt;end_date,"",SUMIFS(Data!$E:$E,Data!$A:$A,$B58,Data!$B:$B,E$4))</f>
        <v/>
      </c>
      <c r="F58" s="24" t="str">
        <f>IF(EDATE($B58,F$4)&gt;end_date,"",SUMIFS(Data!$E:$E,Data!$A:$A,$B58,Data!$B:$B,F$4))</f>
        <v/>
      </c>
      <c r="G58" s="24" t="str">
        <f>IF(EDATE($B58,G$4)&gt;end_date,"",SUMIFS(Data!$E:$E,Data!$A:$A,$B58,Data!$B:$B,G$4))</f>
        <v/>
      </c>
      <c r="H58" s="24" t="str">
        <f>IF(EDATE($B58,H$4)&gt;end_date,"",SUMIFS(Data!$E:$E,Data!$A:$A,$B58,Data!$B:$B,H$4))</f>
        <v/>
      </c>
      <c r="I58" s="24" t="str">
        <f>IF(EDATE($B58,I$4)&gt;end_date,"",SUMIFS(Data!$E:$E,Data!$A:$A,$B58,Data!$B:$B,I$4))</f>
        <v/>
      </c>
      <c r="J58" s="24" t="str">
        <f>IF(EDATE($B58,J$4)&gt;end_date,"",SUMIFS(Data!$E:$E,Data!$A:$A,$B58,Data!$B:$B,J$4))</f>
        <v/>
      </c>
      <c r="K58" s="24" t="str">
        <f>IF(EDATE($B58,K$4)&gt;end_date,"",SUMIFS(Data!$E:$E,Data!$A:$A,$B58,Data!$B:$B,K$4))</f>
        <v/>
      </c>
      <c r="L58" s="24" t="str">
        <f>IF(EDATE($B58,L$4)&gt;end_date,"",SUMIFS(Data!$E:$E,Data!$A:$A,$B58,Data!$B:$B,L$4))</f>
        <v/>
      </c>
      <c r="M58" s="24" t="str">
        <f>IF(EDATE($B58,M$4)&gt;end_date,"",SUMIFS(Data!$E:$E,Data!$A:$A,$B58,Data!$B:$B,M$4))</f>
        <v/>
      </c>
      <c r="N58" s="24" t="str">
        <f>IF(EDATE($B58,N$4)&gt;end_date,"",SUMIFS(Data!$E:$E,Data!$A:$A,$B58,Data!$B:$B,N$4))</f>
        <v/>
      </c>
      <c r="O58" s="24" t="str">
        <f>IF(EDATE($B58,O$4)&gt;end_date,"",SUMIFS(Data!$E:$E,Data!$A:$A,$B58,Data!$B:$B,O$4))</f>
        <v/>
      </c>
      <c r="P58" s="24" t="str">
        <f>IF(EDATE($B58,P$4)&gt;end_date,"",SUMIFS(Data!$E:$E,Data!$A:$A,$B58,Data!$B:$B,P$4))</f>
        <v/>
      </c>
      <c r="Q58" s="24" t="str">
        <f>IF(EDATE($B58,Q$4)&gt;end_date,"",SUMIFS(Data!$E:$E,Data!$A:$A,$B58,Data!$B:$B,Q$4))</f>
        <v/>
      </c>
      <c r="R58" s="24" t="str">
        <f>IF(EDATE($B58,R$4)&gt;end_date,"",SUMIFS(Data!$E:$E,Data!$A:$A,$B58,Data!$B:$B,R$4))</f>
        <v/>
      </c>
      <c r="S58" s="24" t="str">
        <f>IF(EDATE($B58,S$4)&gt;end_date,"",SUMIFS(Data!$E:$E,Data!$A:$A,$B58,Data!$B:$B,S$4))</f>
        <v/>
      </c>
      <c r="T58" s="24" t="str">
        <f>IF(EDATE($B58,T$4)&gt;end_date,"",SUMIFS(Data!$E:$E,Data!$A:$A,$B58,Data!$B:$B,T$4))</f>
        <v/>
      </c>
      <c r="U58" s="24" t="str">
        <f>IF(EDATE($B58,U$4)&gt;end_date,"",SUMIFS(Data!$E:$E,Data!$A:$A,$B58,Data!$B:$B,U$4))</f>
        <v/>
      </c>
      <c r="V58" s="24" t="str">
        <f>IF(EDATE($B58,V$4)&gt;end_date,"",SUMIFS(Data!$E:$E,Data!$A:$A,$B58,Data!$B:$B,V$4))</f>
        <v/>
      </c>
      <c r="W58" s="24" t="str">
        <f>IF(EDATE($B58,W$4)&gt;end_date,"",SUMIFS(Data!$E:$E,Data!$A:$A,$B58,Data!$B:$B,W$4))</f>
        <v/>
      </c>
      <c r="X58" s="24" t="str">
        <f>IF(EDATE($B58,X$4)&gt;end_date,"",SUMIFS(Data!$E:$E,Data!$A:$A,$B58,Data!$B:$B,X$4))</f>
        <v/>
      </c>
      <c r="Y58" s="24" t="str">
        <f>IF(EDATE($B58,Y$4)&gt;end_date,"",SUMIFS(Data!$E:$E,Data!$A:$A,$B58,Data!$B:$B,Y$4))</f>
        <v/>
      </c>
      <c r="Z58" s="24" t="str">
        <f>IF(EDATE($B58,Z$4)&gt;end_date,"",SUMIFS(Data!$E:$E,Data!$A:$A,$B58,Data!$B:$B,Z$4))</f>
        <v/>
      </c>
      <c r="AA58" s="24" t="str">
        <f>IF(EDATE($B58,AA$4)&gt;end_date,"",SUMIFS(Data!$E:$E,Data!$A:$A,$B58,Data!$B:$B,AA$4))</f>
        <v/>
      </c>
      <c r="AB58" s="24" t="str">
        <f>IF(EDATE($B58,AB$4)&gt;end_date,"",SUMIFS(Data!$E:$E,Data!$A:$A,$B58,Data!$B:$B,AB$4))</f>
        <v/>
      </c>
      <c r="AC58" s="24" t="str">
        <f>IF(EDATE($B58,AC$4)&gt;end_date,"",SUMIFS(Data!$E:$E,Data!$A:$A,$B58,Data!$B:$B,AC$4))</f>
        <v/>
      </c>
      <c r="AD58" s="24" t="str">
        <f>IF(EDATE($B58,AD$4)&gt;end_date,"",SUMIFS(Data!$E:$E,Data!$A:$A,$B58,Data!$B:$B,AD$4))</f>
        <v/>
      </c>
      <c r="AE58" s="24" t="str">
        <f>IF(EDATE($B58,AE$4)&gt;end_date,"",SUMIFS(Data!$E:$E,Data!$A:$A,$B58,Data!$B:$B,AE$4))</f>
        <v/>
      </c>
      <c r="AF58" s="24" t="str">
        <f>IF(EDATE($B58,AF$4)&gt;end_date,"",SUMIFS(Data!$E:$E,Data!$A:$A,$B58,Data!$B:$B,AF$4))</f>
        <v/>
      </c>
      <c r="AG58" s="24" t="str">
        <f>IF(EDATE($B58,AG$4)&gt;end_date,"",SUMIFS(Data!$E:$E,Data!$A:$A,$B58,Data!$B:$B,AG$4))</f>
        <v/>
      </c>
      <c r="AH58" s="24" t="str">
        <f>IF(EDATE($B58,AH$4)&gt;end_date,"",SUMIFS(Data!$E:$E,Data!$A:$A,$B58,Data!$B:$B,AH$4))</f>
        <v/>
      </c>
      <c r="AI58" s="24" t="str">
        <f>IF(EDATE($B58,AI$4)&gt;end_date,"",SUMIFS(Data!$E:$E,Data!$A:$A,$B58,Data!$B:$B,AI$4))</f>
        <v/>
      </c>
      <c r="AJ58" s="24" t="str">
        <f>IF(EDATE($B58,AJ$4)&gt;end_date,"",SUMIFS(Data!$E:$E,Data!$A:$A,$B58,Data!$B:$B,AJ$4))</f>
        <v/>
      </c>
      <c r="AK58" s="24" t="str">
        <f>IF(EDATE($B58,AK$4)&gt;end_date,"",SUMIFS(Data!$E:$E,Data!$A:$A,$B58,Data!$B:$B,AK$4))</f>
        <v/>
      </c>
      <c r="AL58" s="24" t="str">
        <f>IF(EDATE($B58,AL$4)&gt;end_date,"",SUMIFS(Data!$E:$E,Data!$A:$A,$B58,Data!$B:$B,AL$4))</f>
        <v/>
      </c>
      <c r="AM58" s="24" t="str">
        <f>IF(EDATE($B58,AM$4)&gt;end_date,"",SUMIFS(Data!$E:$E,Data!$A:$A,$B58,Data!$B:$B,AM$4))</f>
        <v/>
      </c>
      <c r="AN58" s="24" t="str">
        <f>IF(EDATE($B58,AN$4)&gt;end_date,"",SUMIFS(Data!$E:$E,Data!$A:$A,$B58,Data!$B:$B,AN$4))</f>
        <v/>
      </c>
      <c r="AO58" s="24" t="str">
        <f>IF(EDATE($B58,AO$4)&gt;end_date,"",SUMIFS(Data!$E:$E,Data!$A:$A,$B58,Data!$B:$B,AO$4))</f>
        <v/>
      </c>
      <c r="AP58" s="24" t="str">
        <f>IF(EDATE($B58,AP$4)&gt;end_date,"",SUMIFS(Data!$E:$E,Data!$A:$A,$B58,Data!$B:$B,AP$4))</f>
        <v/>
      </c>
      <c r="AQ58" s="24" t="str">
        <f>IF(EDATE($B58,AQ$4)&gt;end_date,"",SUMIFS(Data!$E:$E,Data!$A:$A,$B58,Data!$B:$B,AQ$4))</f>
        <v/>
      </c>
      <c r="AR58" s="24" t="str">
        <f>IF(EDATE($B58,AR$4)&gt;end_date,"",SUMIFS(Data!$E:$E,Data!$A:$A,$B58,Data!$B:$B,AR$4))</f>
        <v/>
      </c>
      <c r="AS58" s="24" t="str">
        <f>IF(EDATE($B58,AS$4)&gt;end_date,"",SUMIFS(Data!$E:$E,Data!$A:$A,$B58,Data!$B:$B,AS$4))</f>
        <v/>
      </c>
      <c r="AT58" s="24" t="str">
        <f>IF(EDATE($B58,AT$4)&gt;end_date,"",SUMIFS(Data!$E:$E,Data!$A:$A,$B58,Data!$B:$B,AT$4))</f>
        <v/>
      </c>
      <c r="AU58" s="24" t="str">
        <f>IF(EDATE($B58,AU$4)&gt;end_date,"",SUMIFS(Data!$E:$E,Data!$A:$A,$B58,Data!$B:$B,AU$4))</f>
        <v/>
      </c>
      <c r="AV58" s="24" t="str">
        <f>IF(EDATE($B58,AV$4)&gt;end_date,"",SUMIFS(Data!$E:$E,Data!$A:$A,$B58,Data!$B:$B,AV$4))</f>
        <v/>
      </c>
      <c r="AW58" s="24" t="str">
        <f>IF(EDATE($B58,AW$4)&gt;end_date,"",SUMIFS(Data!$E:$E,Data!$A:$A,$B58,Data!$B:$B,AW$4))</f>
        <v/>
      </c>
      <c r="AX58" s="24" t="str">
        <f>IF(EDATE($B58,AX$4)&gt;end_date,"",SUMIFS(Data!$E:$E,Data!$A:$A,$B58,Data!$B:$B,AX$4))</f>
        <v/>
      </c>
      <c r="AY58" s="24" t="str">
        <f>IF(EDATE($B58,AY$4)&gt;end_date,"",SUMIFS(Data!$E:$E,Data!$A:$A,$B58,Data!$B:$B,AY$4))</f>
        <v/>
      </c>
      <c r="AZ58" s="24" t="str">
        <f>IF(EDATE($B58,AZ$4)&gt;end_date,"",SUMIFS(Data!$E:$E,Data!$A:$A,$B58,Data!$B:$B,AZ$4))</f>
        <v/>
      </c>
      <c r="BA58" s="24" t="str">
        <f>IF(EDATE($B58,BA$4)&gt;end_date,"",SUMIFS(Data!$E:$E,Data!$A:$A,$B58,Data!$B:$B,BA$4))</f>
        <v/>
      </c>
      <c r="BB58" s="24" t="str">
        <f>IF(EDATE($B58,BB$4)&gt;end_date,"",SUMIFS(Data!$E:$E,Data!$A:$A,$B58,Data!$B:$B,BB$4))</f>
        <v/>
      </c>
      <c r="BC58" s="24" t="str">
        <f>IF(EDATE($B58,BC$4)&gt;end_date,"",SUMIFS(Data!$E:$E,Data!$A:$A,$B58,Data!$B:$B,BC$4))</f>
        <v/>
      </c>
      <c r="BD58" s="25" t="str">
        <f>IF(EDATE($B58,BD$4)&gt;end_date,"",SUMIFS(Data!$E:$E,Data!$A:$A,$B58,Data!$B:$B,BD$4))</f>
        <v/>
      </c>
      <c r="BE58" s="16"/>
      <c r="BF58" s="16"/>
      <c r="BG58" s="16"/>
      <c r="BH58" s="16"/>
      <c r="BI58" s="16"/>
      <c r="BJ58" s="16"/>
      <c r="BK58" s="16"/>
      <c r="BL58" s="16"/>
      <c r="BM58" s="16"/>
      <c r="BN58" s="16"/>
      <c r="BO58" s="16"/>
      <c r="BP58" s="16"/>
    </row>
    <row r="59" spans="2:68" x14ac:dyDescent="0.25">
      <c r="B59" s="49"/>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16"/>
      <c r="BF59" s="16"/>
      <c r="BG59" s="16"/>
      <c r="BH59" s="16"/>
      <c r="BI59" s="16"/>
      <c r="BJ59" s="16"/>
      <c r="BK59" s="16"/>
      <c r="BL59" s="16"/>
      <c r="BM59" s="16"/>
      <c r="BN59" s="16"/>
      <c r="BO59" s="16"/>
      <c r="BP59" s="16"/>
    </row>
    <row r="60" spans="2:68" ht="15.75" thickBot="1" x14ac:dyDescent="0.3">
      <c r="B60" s="35" t="s">
        <v>36</v>
      </c>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row>
    <row r="61" spans="2:68" x14ac:dyDescent="0.25">
      <c r="B61" s="36"/>
      <c r="C61" s="44" t="s">
        <v>26</v>
      </c>
      <c r="D61" s="37"/>
      <c r="E61" s="37"/>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8"/>
      <c r="BE61" s="16"/>
      <c r="BF61" s="16"/>
      <c r="BG61" s="16"/>
      <c r="BH61" s="16"/>
      <c r="BI61" s="16"/>
      <c r="BJ61" s="16"/>
      <c r="BK61" s="16"/>
      <c r="BL61" s="16"/>
      <c r="BM61" s="16"/>
      <c r="BN61" s="16"/>
      <c r="BO61" s="16"/>
      <c r="BP61" s="16"/>
    </row>
    <row r="62" spans="2:68" x14ac:dyDescent="0.25">
      <c r="B62" s="43" t="s">
        <v>2</v>
      </c>
      <c r="C62" s="47" t="str">
        <f>C$4&amp;" to "&amp;D$4</f>
        <v>0 to 1</v>
      </c>
      <c r="D62" s="47" t="str">
        <f t="shared" ref="D62:BC62" si="2">D$4&amp;" to "&amp;E$4</f>
        <v>1 to 2</v>
      </c>
      <c r="E62" s="47" t="str">
        <f t="shared" si="2"/>
        <v>2 to 3</v>
      </c>
      <c r="F62" s="47" t="str">
        <f t="shared" si="2"/>
        <v>3 to 4</v>
      </c>
      <c r="G62" s="47" t="str">
        <f t="shared" si="2"/>
        <v>4 to 5</v>
      </c>
      <c r="H62" s="47" t="str">
        <f t="shared" si="2"/>
        <v>5 to 6</v>
      </c>
      <c r="I62" s="47" t="str">
        <f t="shared" si="2"/>
        <v>6 to 7</v>
      </c>
      <c r="J62" s="47" t="str">
        <f t="shared" si="2"/>
        <v>7 to 8</v>
      </c>
      <c r="K62" s="47" t="str">
        <f t="shared" si="2"/>
        <v>8 to 9</v>
      </c>
      <c r="L62" s="47" t="str">
        <f t="shared" si="2"/>
        <v>9 to 10</v>
      </c>
      <c r="M62" s="47" t="str">
        <f t="shared" si="2"/>
        <v>10 to 11</v>
      </c>
      <c r="N62" s="47" t="str">
        <f t="shared" si="2"/>
        <v>11 to 12</v>
      </c>
      <c r="O62" s="47" t="str">
        <f t="shared" si="2"/>
        <v>12 to 13</v>
      </c>
      <c r="P62" s="47" t="str">
        <f t="shared" si="2"/>
        <v>13 to 14</v>
      </c>
      <c r="Q62" s="47" t="str">
        <f t="shared" si="2"/>
        <v>14 to 15</v>
      </c>
      <c r="R62" s="47" t="str">
        <f t="shared" si="2"/>
        <v>15 to 16</v>
      </c>
      <c r="S62" s="47" t="str">
        <f t="shared" si="2"/>
        <v>16 to 17</v>
      </c>
      <c r="T62" s="47" t="str">
        <f t="shared" si="2"/>
        <v>17 to 18</v>
      </c>
      <c r="U62" s="47" t="str">
        <f t="shared" si="2"/>
        <v>18 to 19</v>
      </c>
      <c r="V62" s="47" t="str">
        <f t="shared" si="2"/>
        <v>19 to 20</v>
      </c>
      <c r="W62" s="47" t="str">
        <f t="shared" si="2"/>
        <v>20 to 21</v>
      </c>
      <c r="X62" s="47" t="str">
        <f t="shared" si="2"/>
        <v>21 to 22</v>
      </c>
      <c r="Y62" s="47" t="str">
        <f t="shared" si="2"/>
        <v>22 to 23</v>
      </c>
      <c r="Z62" s="47" t="str">
        <f t="shared" si="2"/>
        <v>23 to 24</v>
      </c>
      <c r="AA62" s="47" t="str">
        <f t="shared" si="2"/>
        <v>24 to 25</v>
      </c>
      <c r="AB62" s="47" t="str">
        <f t="shared" si="2"/>
        <v>25 to 26</v>
      </c>
      <c r="AC62" s="47" t="str">
        <f t="shared" si="2"/>
        <v>26 to 27</v>
      </c>
      <c r="AD62" s="47" t="str">
        <f t="shared" si="2"/>
        <v>27 to 28</v>
      </c>
      <c r="AE62" s="47" t="str">
        <f t="shared" si="2"/>
        <v>28 to 29</v>
      </c>
      <c r="AF62" s="47" t="str">
        <f t="shared" si="2"/>
        <v>29 to 30</v>
      </c>
      <c r="AG62" s="47" t="str">
        <f t="shared" si="2"/>
        <v>30 to 31</v>
      </c>
      <c r="AH62" s="47" t="str">
        <f t="shared" si="2"/>
        <v>31 to 32</v>
      </c>
      <c r="AI62" s="47" t="str">
        <f t="shared" si="2"/>
        <v>32 to 33</v>
      </c>
      <c r="AJ62" s="47" t="str">
        <f t="shared" si="2"/>
        <v>33 to 34</v>
      </c>
      <c r="AK62" s="47" t="str">
        <f t="shared" si="2"/>
        <v>34 to 35</v>
      </c>
      <c r="AL62" s="47" t="str">
        <f t="shared" si="2"/>
        <v>35 to 36</v>
      </c>
      <c r="AM62" s="47" t="str">
        <f t="shared" si="2"/>
        <v>36 to 37</v>
      </c>
      <c r="AN62" s="47" t="str">
        <f t="shared" si="2"/>
        <v>37 to 38</v>
      </c>
      <c r="AO62" s="47" t="str">
        <f t="shared" si="2"/>
        <v>38 to 39</v>
      </c>
      <c r="AP62" s="47" t="str">
        <f t="shared" si="2"/>
        <v>39 to 40</v>
      </c>
      <c r="AQ62" s="47" t="str">
        <f t="shared" si="2"/>
        <v>40 to 41</v>
      </c>
      <c r="AR62" s="47" t="str">
        <f t="shared" si="2"/>
        <v>41 to 42</v>
      </c>
      <c r="AS62" s="47" t="str">
        <f t="shared" si="2"/>
        <v>42 to 43</v>
      </c>
      <c r="AT62" s="47" t="str">
        <f t="shared" si="2"/>
        <v>43 to 44</v>
      </c>
      <c r="AU62" s="47" t="str">
        <f t="shared" si="2"/>
        <v>44 to 45</v>
      </c>
      <c r="AV62" s="47" t="str">
        <f t="shared" si="2"/>
        <v>45 to 46</v>
      </c>
      <c r="AW62" s="47" t="str">
        <f t="shared" si="2"/>
        <v>46 to 47</v>
      </c>
      <c r="AX62" s="47" t="str">
        <f t="shared" si="2"/>
        <v>47 to 48</v>
      </c>
      <c r="AY62" s="47" t="str">
        <f t="shared" si="2"/>
        <v>48 to 49</v>
      </c>
      <c r="AZ62" s="47" t="str">
        <f t="shared" si="2"/>
        <v>49 to 50</v>
      </c>
      <c r="BA62" s="47" t="str">
        <f t="shared" si="2"/>
        <v>50 to 51</v>
      </c>
      <c r="BB62" s="47" t="str">
        <f t="shared" si="2"/>
        <v>51 to 52</v>
      </c>
      <c r="BC62" s="47" t="str">
        <f t="shared" si="2"/>
        <v>52 to 53</v>
      </c>
      <c r="BD62" s="48" t="str">
        <f>BD$4&amp;" to Ult"</f>
        <v>53 to Ult</v>
      </c>
      <c r="BE62" s="16"/>
      <c r="BF62" s="16"/>
      <c r="BG62" s="16"/>
      <c r="BH62" s="16"/>
      <c r="BI62" s="16"/>
      <c r="BJ62" s="16"/>
      <c r="BK62" s="16"/>
      <c r="BL62" s="16"/>
      <c r="BM62" s="16"/>
      <c r="BN62" s="16"/>
      <c r="BO62" s="16"/>
      <c r="BP62" s="16"/>
    </row>
    <row r="63" spans="2:68" x14ac:dyDescent="0.25">
      <c r="B63" s="45">
        <f>start_date</f>
        <v>42186</v>
      </c>
      <c r="C63" s="39" t="str">
        <f t="shared" ref="C63:AH63" si="3">IFERROR(IF(D5="","",D5/C5),"")</f>
        <v/>
      </c>
      <c r="D63" s="39" t="str">
        <f t="shared" si="3"/>
        <v/>
      </c>
      <c r="E63" s="39" t="str">
        <f t="shared" si="3"/>
        <v/>
      </c>
      <c r="F63" s="39" t="str">
        <f t="shared" si="3"/>
        <v/>
      </c>
      <c r="G63" s="39" t="str">
        <f t="shared" si="3"/>
        <v/>
      </c>
      <c r="H63" s="39" t="str">
        <f t="shared" si="3"/>
        <v/>
      </c>
      <c r="I63" s="39" t="str">
        <f t="shared" si="3"/>
        <v/>
      </c>
      <c r="J63" s="39" t="str">
        <f t="shared" si="3"/>
        <v/>
      </c>
      <c r="K63" s="39" t="str">
        <f t="shared" si="3"/>
        <v/>
      </c>
      <c r="L63" s="39" t="str">
        <f t="shared" si="3"/>
        <v/>
      </c>
      <c r="M63" s="39" t="str">
        <f t="shared" si="3"/>
        <v/>
      </c>
      <c r="N63" s="39" t="str">
        <f t="shared" si="3"/>
        <v/>
      </c>
      <c r="O63" s="39" t="str">
        <f t="shared" si="3"/>
        <v/>
      </c>
      <c r="P63" s="39" t="str">
        <f t="shared" si="3"/>
        <v/>
      </c>
      <c r="Q63" s="39" t="str">
        <f t="shared" si="3"/>
        <v/>
      </c>
      <c r="R63" s="39" t="str">
        <f t="shared" si="3"/>
        <v/>
      </c>
      <c r="S63" s="39" t="str">
        <f t="shared" si="3"/>
        <v/>
      </c>
      <c r="T63" s="39" t="str">
        <f t="shared" si="3"/>
        <v/>
      </c>
      <c r="U63" s="39">
        <f t="shared" si="3"/>
        <v>1.0171805130618969</v>
      </c>
      <c r="V63" s="39">
        <f t="shared" si="3"/>
        <v>1.021286441462286</v>
      </c>
      <c r="W63" s="39">
        <f t="shared" si="3"/>
        <v>1.0201631173538741</v>
      </c>
      <c r="X63" s="39">
        <f t="shared" si="3"/>
        <v>1.018876304685765</v>
      </c>
      <c r="Y63" s="39">
        <f t="shared" si="3"/>
        <v>1.0228857890148213</v>
      </c>
      <c r="Z63" s="39">
        <f t="shared" si="3"/>
        <v>1.0294054975495419</v>
      </c>
      <c r="AA63" s="39">
        <f t="shared" si="3"/>
        <v>1.0169737114469053</v>
      </c>
      <c r="AB63" s="39">
        <f t="shared" si="3"/>
        <v>1.0085487482190107</v>
      </c>
      <c r="AC63" s="39">
        <f t="shared" si="3"/>
        <v>1.0066599394550959</v>
      </c>
      <c r="AD63" s="39">
        <f t="shared" si="3"/>
        <v>1.0058139534883721</v>
      </c>
      <c r="AE63" s="39">
        <f t="shared" si="3"/>
        <v>1.038276526476646</v>
      </c>
      <c r="AF63" s="39">
        <f t="shared" si="3"/>
        <v>1.0047609601269589</v>
      </c>
      <c r="AG63" s="39">
        <f t="shared" si="3"/>
        <v>1.0029615004935835</v>
      </c>
      <c r="AH63" s="39">
        <f t="shared" si="3"/>
        <v>1.0043307086614173</v>
      </c>
      <c r="AI63" s="39">
        <f t="shared" ref="AI63:BC63" si="4">IFERROR(IF(AJ5="","",AJ5/AI5),"")</f>
        <v>1.003920031360251</v>
      </c>
      <c r="AJ63" s="39">
        <f t="shared" si="4"/>
        <v>1.0033190160093712</v>
      </c>
      <c r="AK63" s="39">
        <f t="shared" si="4"/>
        <v>1.0036972173574625</v>
      </c>
      <c r="AL63" s="39">
        <f t="shared" si="4"/>
        <v>1.0044590926715782</v>
      </c>
      <c r="AM63" s="39">
        <f t="shared" si="4"/>
        <v>1.003088206909863</v>
      </c>
      <c r="AN63" s="39">
        <f t="shared" si="4"/>
        <v>1.0019241870309794</v>
      </c>
      <c r="AO63" s="39">
        <f t="shared" si="4"/>
        <v>1.0017284424812751</v>
      </c>
      <c r="AP63" s="39">
        <f t="shared" si="4"/>
        <v>1.0015337423312884</v>
      </c>
      <c r="AQ63" s="39">
        <f t="shared" si="4"/>
        <v>1.0332460603665465</v>
      </c>
      <c r="AR63" s="39">
        <f t="shared" si="4"/>
        <v>1.0009562057754828</v>
      </c>
      <c r="AS63" s="39">
        <f t="shared" si="4"/>
        <v>1.0011463507833398</v>
      </c>
      <c r="AT63" s="39">
        <f t="shared" si="4"/>
        <v>1.000381679389313</v>
      </c>
      <c r="AU63" s="39">
        <f t="shared" si="4"/>
        <v>1.0011446012972147</v>
      </c>
      <c r="AV63" s="39">
        <f t="shared" si="4"/>
        <v>1.0005716463414633</v>
      </c>
      <c r="AW63" s="39">
        <f t="shared" si="4"/>
        <v>1.0009521995810322</v>
      </c>
      <c r="AX63" s="39">
        <f t="shared" si="4"/>
        <v>1.0009512937595129</v>
      </c>
      <c r="AY63" s="39">
        <f t="shared" si="4"/>
        <v>1.0009503896597605</v>
      </c>
      <c r="AZ63" s="39">
        <f t="shared" si="4"/>
        <v>1.0003797949107482</v>
      </c>
      <c r="BA63" s="39">
        <f t="shared" si="4"/>
        <v>1.0007593014426728</v>
      </c>
      <c r="BB63" s="39">
        <f t="shared" si="4"/>
        <v>1.0001896813353566</v>
      </c>
      <c r="BC63" s="39">
        <f t="shared" si="4"/>
        <v>1.0007585814526834</v>
      </c>
      <c r="BD63" s="40"/>
      <c r="BE63" s="17"/>
      <c r="BF63" s="17"/>
      <c r="BG63" s="17"/>
      <c r="BH63" s="17"/>
      <c r="BI63" s="17"/>
      <c r="BJ63" s="17"/>
      <c r="BK63" s="17"/>
      <c r="BL63" s="17"/>
      <c r="BM63" s="17"/>
      <c r="BN63" s="17"/>
      <c r="BO63" s="17"/>
      <c r="BP63" s="17"/>
    </row>
    <row r="64" spans="2:68" x14ac:dyDescent="0.25">
      <c r="B64" s="45">
        <f>EDATE(B63,1)</f>
        <v>42217</v>
      </c>
      <c r="C64" s="39" t="str">
        <f t="shared" ref="C64:AH64" si="5">IFERROR(IF(D6="","",D6/C6),"")</f>
        <v/>
      </c>
      <c r="D64" s="39" t="str">
        <f t="shared" si="5"/>
        <v/>
      </c>
      <c r="E64" s="39" t="str">
        <f t="shared" si="5"/>
        <v/>
      </c>
      <c r="F64" s="39" t="str">
        <f t="shared" si="5"/>
        <v/>
      </c>
      <c r="G64" s="39" t="str">
        <f t="shared" si="5"/>
        <v/>
      </c>
      <c r="H64" s="39" t="str">
        <f t="shared" si="5"/>
        <v/>
      </c>
      <c r="I64" s="39" t="str">
        <f t="shared" si="5"/>
        <v/>
      </c>
      <c r="J64" s="39" t="str">
        <f t="shared" si="5"/>
        <v/>
      </c>
      <c r="K64" s="39" t="str">
        <f t="shared" si="5"/>
        <v/>
      </c>
      <c r="L64" s="39" t="str">
        <f t="shared" si="5"/>
        <v/>
      </c>
      <c r="M64" s="39" t="str">
        <f t="shared" si="5"/>
        <v/>
      </c>
      <c r="N64" s="39" t="str">
        <f t="shared" si="5"/>
        <v/>
      </c>
      <c r="O64" s="39" t="str">
        <f t="shared" si="5"/>
        <v/>
      </c>
      <c r="P64" s="39" t="str">
        <f t="shared" si="5"/>
        <v/>
      </c>
      <c r="Q64" s="39" t="str">
        <f t="shared" si="5"/>
        <v/>
      </c>
      <c r="R64" s="39" t="str">
        <f t="shared" si="5"/>
        <v/>
      </c>
      <c r="S64" s="39" t="str">
        <f t="shared" si="5"/>
        <v/>
      </c>
      <c r="T64" s="39" t="str">
        <f t="shared" si="5"/>
        <v/>
      </c>
      <c r="U64" s="39">
        <f t="shared" si="5"/>
        <v>1.023320895522388</v>
      </c>
      <c r="V64" s="39">
        <f t="shared" si="5"/>
        <v>1.0218778486782134</v>
      </c>
      <c r="W64" s="39">
        <f t="shared" si="5"/>
        <v>1.0207404103479036</v>
      </c>
      <c r="X64" s="39">
        <f t="shared" si="5"/>
        <v>1.0225038234651518</v>
      </c>
      <c r="Y64" s="39">
        <f t="shared" si="5"/>
        <v>1.0252136752136751</v>
      </c>
      <c r="Z64" s="39">
        <f t="shared" si="5"/>
        <v>1.0312630262609421</v>
      </c>
      <c r="AA64" s="39">
        <f t="shared" si="5"/>
        <v>1.0117219078415522</v>
      </c>
      <c r="AB64" s="39">
        <f t="shared" si="5"/>
        <v>1.0081901717938473</v>
      </c>
      <c r="AC64" s="39">
        <f t="shared" si="5"/>
        <v>1.0063404002377649</v>
      </c>
      <c r="AD64" s="39">
        <f t="shared" si="5"/>
        <v>1.0388265406576098</v>
      </c>
      <c r="AE64" s="39">
        <f t="shared" si="5"/>
        <v>1.0050920485703094</v>
      </c>
      <c r="AF64" s="39">
        <f t="shared" si="5"/>
        <v>1.0033125487139516</v>
      </c>
      <c r="AG64" s="39">
        <f t="shared" si="5"/>
        <v>1.0046610992425713</v>
      </c>
      <c r="AH64" s="39">
        <f t="shared" si="5"/>
        <v>1.0042528513435145</v>
      </c>
      <c r="AI64" s="39">
        <f t="shared" ref="AI64:BC64" si="6">IFERROR(IF(AJ6="","",AJ6/AI6),"")</f>
        <v>1.0040423484119345</v>
      </c>
      <c r="AJ64" s="39">
        <f t="shared" si="6"/>
        <v>1.0038343558282208</v>
      </c>
      <c r="AK64" s="39">
        <f t="shared" si="6"/>
        <v>1.0047746371275783</v>
      </c>
      <c r="AL64" s="39">
        <f t="shared" si="6"/>
        <v>1.0043717924348983</v>
      </c>
      <c r="AM64" s="39">
        <f t="shared" si="6"/>
        <v>1.0026495079485238</v>
      </c>
      <c r="AN64" s="39">
        <f t="shared" si="6"/>
        <v>1.0018875047187619</v>
      </c>
      <c r="AO64" s="39">
        <f t="shared" si="6"/>
        <v>1.0016955538809345</v>
      </c>
      <c r="AP64" s="39">
        <f t="shared" si="6"/>
        <v>1.0336170651652945</v>
      </c>
      <c r="AQ64" s="39">
        <f t="shared" si="6"/>
        <v>1.000939143501127</v>
      </c>
      <c r="AR64" s="39">
        <f t="shared" si="6"/>
        <v>1.0009382623381498</v>
      </c>
      <c r="AS64" s="39">
        <f t="shared" si="6"/>
        <v>1.0011248593925759</v>
      </c>
      <c r="AT64" s="39">
        <f t="shared" si="6"/>
        <v>1.0009363295880149</v>
      </c>
      <c r="AU64" s="39">
        <f t="shared" si="6"/>
        <v>1.001309635173059</v>
      </c>
      <c r="AV64" s="39">
        <f t="shared" si="6"/>
        <v>1.0005605381165918</v>
      </c>
      <c r="AW64" s="39">
        <f t="shared" si="6"/>
        <v>1.0013071895424837</v>
      </c>
      <c r="AX64" s="39">
        <f t="shared" si="6"/>
        <v>1.0009324878776575</v>
      </c>
      <c r="AY64" s="39">
        <f t="shared" si="6"/>
        <v>1.0005589714924539</v>
      </c>
      <c r="AZ64" s="39">
        <f t="shared" si="6"/>
        <v>1.0007448789571696</v>
      </c>
      <c r="BA64" s="39">
        <f t="shared" si="6"/>
        <v>1.0005582433941198</v>
      </c>
      <c r="BB64" s="39">
        <f t="shared" si="6"/>
        <v>1.0003719546215362</v>
      </c>
      <c r="BC64" s="39" t="str">
        <f t="shared" si="6"/>
        <v/>
      </c>
      <c r="BD64" s="40"/>
      <c r="BE64" s="17"/>
      <c r="BF64" s="17"/>
      <c r="BG64" s="17"/>
      <c r="BH64" s="17"/>
      <c r="BI64" s="17"/>
      <c r="BJ64" s="17"/>
      <c r="BK64" s="17"/>
      <c r="BL64" s="17"/>
      <c r="BM64" s="17"/>
      <c r="BN64" s="17"/>
      <c r="BO64" s="17"/>
      <c r="BP64" s="17"/>
    </row>
    <row r="65" spans="2:68" x14ac:dyDescent="0.25">
      <c r="B65" s="45">
        <f t="shared" si="1"/>
        <v>42248</v>
      </c>
      <c r="C65" s="39" t="str">
        <f t="shared" ref="C65:AH65" si="7">IFERROR(IF(D7="","",D7/C7),"")</f>
        <v/>
      </c>
      <c r="D65" s="39" t="str">
        <f t="shared" si="7"/>
        <v/>
      </c>
      <c r="E65" s="39" t="str">
        <f t="shared" si="7"/>
        <v/>
      </c>
      <c r="F65" s="39" t="str">
        <f t="shared" si="7"/>
        <v/>
      </c>
      <c r="G65" s="39" t="str">
        <f t="shared" si="7"/>
        <v/>
      </c>
      <c r="H65" s="39" t="str">
        <f t="shared" si="7"/>
        <v/>
      </c>
      <c r="I65" s="39" t="str">
        <f t="shared" si="7"/>
        <v/>
      </c>
      <c r="J65" s="39" t="str">
        <f t="shared" si="7"/>
        <v/>
      </c>
      <c r="K65" s="39" t="str">
        <f t="shared" si="7"/>
        <v/>
      </c>
      <c r="L65" s="39" t="str">
        <f t="shared" si="7"/>
        <v/>
      </c>
      <c r="M65" s="39" t="str">
        <f t="shared" si="7"/>
        <v/>
      </c>
      <c r="N65" s="39" t="str">
        <f t="shared" si="7"/>
        <v/>
      </c>
      <c r="O65" s="39" t="str">
        <f t="shared" si="7"/>
        <v/>
      </c>
      <c r="P65" s="39" t="str">
        <f t="shared" si="7"/>
        <v/>
      </c>
      <c r="Q65" s="39" t="str">
        <f t="shared" si="7"/>
        <v/>
      </c>
      <c r="R65" s="39" t="str">
        <f t="shared" si="7"/>
        <v/>
      </c>
      <c r="S65" s="39" t="str">
        <f t="shared" si="7"/>
        <v/>
      </c>
      <c r="T65" s="39" t="str">
        <f t="shared" si="7"/>
        <v/>
      </c>
      <c r="U65" s="39">
        <f t="shared" si="7"/>
        <v>1.0245925078638833</v>
      </c>
      <c r="V65" s="39">
        <f t="shared" si="7"/>
        <v>1.0240022327658387</v>
      </c>
      <c r="W65" s="39">
        <f t="shared" si="7"/>
        <v>1.0248023984736985</v>
      </c>
      <c r="X65" s="39">
        <f t="shared" si="7"/>
        <v>1.024468085106383</v>
      </c>
      <c r="Y65" s="39">
        <f t="shared" si="7"/>
        <v>1.02466251298027</v>
      </c>
      <c r="Z65" s="39">
        <f t="shared" si="7"/>
        <v>1.0243222700785406</v>
      </c>
      <c r="AA65" s="39">
        <f t="shared" si="7"/>
        <v>1.0128617363344052</v>
      </c>
      <c r="AB65" s="39">
        <f t="shared" si="7"/>
        <v>1.0087912087912088</v>
      </c>
      <c r="AC65" s="39">
        <f t="shared" si="7"/>
        <v>1.0395868635520051</v>
      </c>
      <c r="AD65" s="39">
        <f t="shared" si="7"/>
        <v>1.0060153994225216</v>
      </c>
      <c r="AE65" s="39">
        <f t="shared" si="7"/>
        <v>1.0045443673762258</v>
      </c>
      <c r="AF65" s="39">
        <f t="shared" si="7"/>
        <v>1.0057142857142858</v>
      </c>
      <c r="AG65" s="39">
        <f t="shared" si="7"/>
        <v>1.0049715909090908</v>
      </c>
      <c r="AH65" s="39">
        <f t="shared" si="7"/>
        <v>1.0047114252061249</v>
      </c>
      <c r="AI65" s="39">
        <f t="shared" ref="AI65:BC65" si="8">IFERROR(IF(AJ7="","",AJ7/AI7),"")</f>
        <v>1.0049237983587338</v>
      </c>
      <c r="AJ65" s="39">
        <f t="shared" si="8"/>
        <v>1.0046663555762949</v>
      </c>
      <c r="AK65" s="39">
        <f t="shared" si="8"/>
        <v>1.0039479795633999</v>
      </c>
      <c r="AL65" s="39">
        <f t="shared" si="8"/>
        <v>1.003469812630118</v>
      </c>
      <c r="AM65" s="39">
        <f t="shared" si="8"/>
        <v>1.0027662517289073</v>
      </c>
      <c r="AN65" s="39">
        <f t="shared" si="8"/>
        <v>1.0020689655172415</v>
      </c>
      <c r="AO65" s="39">
        <f t="shared" si="8"/>
        <v>1.0336789290233777</v>
      </c>
      <c r="AP65" s="39">
        <f t="shared" si="8"/>
        <v>1.0016036655211913</v>
      </c>
      <c r="AQ65" s="39">
        <f t="shared" si="8"/>
        <v>1.0009149130832571</v>
      </c>
      <c r="AR65" s="39">
        <f t="shared" si="8"/>
        <v>1.0011425959780622</v>
      </c>
      <c r="AS65" s="39">
        <f t="shared" si="8"/>
        <v>1.0013695503309747</v>
      </c>
      <c r="AT65" s="39">
        <f t="shared" si="8"/>
        <v>1.0013676772281741</v>
      </c>
      <c r="AU65" s="39">
        <f t="shared" si="8"/>
        <v>1.0009105394946505</v>
      </c>
      <c r="AV65" s="39">
        <f t="shared" si="8"/>
        <v>1.0011371389583807</v>
      </c>
      <c r="AW65" s="39">
        <f t="shared" si="8"/>
        <v>1.0011358473421172</v>
      </c>
      <c r="AX65" s="39">
        <f t="shared" si="8"/>
        <v>1.000907646925346</v>
      </c>
      <c r="AY65" s="39">
        <f t="shared" si="8"/>
        <v>1.0009068238494672</v>
      </c>
      <c r="AZ65" s="39">
        <f t="shared" si="8"/>
        <v>1.0004530011325028</v>
      </c>
      <c r="BA65" s="39">
        <f t="shared" si="8"/>
        <v>1.0006791940230926</v>
      </c>
      <c r="BB65" s="39" t="str">
        <f t="shared" si="8"/>
        <v/>
      </c>
      <c r="BC65" s="39" t="str">
        <f t="shared" si="8"/>
        <v/>
      </c>
      <c r="BD65" s="40"/>
      <c r="BE65" s="17"/>
      <c r="BF65" s="17"/>
      <c r="BG65" s="17"/>
      <c r="BH65" s="17"/>
      <c r="BI65" s="17"/>
      <c r="BJ65" s="17"/>
      <c r="BK65" s="17"/>
      <c r="BL65" s="17"/>
      <c r="BM65" s="17"/>
      <c r="BN65" s="17"/>
      <c r="BO65" s="17"/>
      <c r="BP65" s="17"/>
    </row>
    <row r="66" spans="2:68" x14ac:dyDescent="0.25">
      <c r="B66" s="45">
        <f t="shared" si="1"/>
        <v>42278</v>
      </c>
      <c r="C66" s="39" t="str">
        <f t="shared" ref="C66:AH66" si="9">IFERROR(IF(D8="","",D8/C8),"")</f>
        <v/>
      </c>
      <c r="D66" s="39" t="str">
        <f t="shared" si="9"/>
        <v/>
      </c>
      <c r="E66" s="39" t="str">
        <f t="shared" si="9"/>
        <v/>
      </c>
      <c r="F66" s="39" t="str">
        <f t="shared" si="9"/>
        <v/>
      </c>
      <c r="G66" s="39" t="str">
        <f t="shared" si="9"/>
        <v/>
      </c>
      <c r="H66" s="39" t="str">
        <f t="shared" si="9"/>
        <v/>
      </c>
      <c r="I66" s="39" t="str">
        <f t="shared" si="9"/>
        <v/>
      </c>
      <c r="J66" s="39" t="str">
        <f t="shared" si="9"/>
        <v/>
      </c>
      <c r="K66" s="39" t="str">
        <f t="shared" si="9"/>
        <v/>
      </c>
      <c r="L66" s="39" t="str">
        <f t="shared" si="9"/>
        <v/>
      </c>
      <c r="M66" s="39" t="str">
        <f t="shared" si="9"/>
        <v/>
      </c>
      <c r="N66" s="39" t="str">
        <f t="shared" si="9"/>
        <v/>
      </c>
      <c r="O66" s="39" t="str">
        <f t="shared" si="9"/>
        <v/>
      </c>
      <c r="P66" s="39" t="str">
        <f t="shared" si="9"/>
        <v/>
      </c>
      <c r="Q66" s="39" t="str">
        <f t="shared" si="9"/>
        <v/>
      </c>
      <c r="R66" s="39" t="str">
        <f t="shared" si="9"/>
        <v/>
      </c>
      <c r="S66" s="39" t="str">
        <f t="shared" si="9"/>
        <v/>
      </c>
      <c r="T66" s="39" t="str">
        <f t="shared" si="9"/>
        <v/>
      </c>
      <c r="U66" s="39">
        <f t="shared" si="9"/>
        <v>1.0275819797732149</v>
      </c>
      <c r="V66" s="39">
        <f t="shared" si="9"/>
        <v>1.0268416343572919</v>
      </c>
      <c r="W66" s="39">
        <f t="shared" si="9"/>
        <v>1.02555910543131</v>
      </c>
      <c r="X66" s="39">
        <f t="shared" si="9"/>
        <v>1.0252053242707448</v>
      </c>
      <c r="Y66" s="39">
        <f t="shared" si="9"/>
        <v>1.0201657458563536</v>
      </c>
      <c r="Z66" s="39">
        <f t="shared" si="9"/>
        <v>1.024641213105876</v>
      </c>
      <c r="AA66" s="39">
        <f t="shared" si="9"/>
        <v>1.0129492600422834</v>
      </c>
      <c r="AB66" s="39">
        <f t="shared" si="9"/>
        <v>1.0414209931298373</v>
      </c>
      <c r="AC66" s="39">
        <f t="shared" si="9"/>
        <v>1.006730520320994</v>
      </c>
      <c r="AD66" s="39">
        <f t="shared" si="9"/>
        <v>1.0051427102082797</v>
      </c>
      <c r="AE66" s="39">
        <f t="shared" si="9"/>
        <v>1.0066513174724994</v>
      </c>
      <c r="AF66" s="39">
        <f t="shared" si="9"/>
        <v>1.0060991105463786</v>
      </c>
      <c r="AG66" s="39">
        <f t="shared" si="9"/>
        <v>1.0063147259408942</v>
      </c>
      <c r="AH66" s="39">
        <f t="shared" si="9"/>
        <v>1.0052710843373494</v>
      </c>
      <c r="AI66" s="39">
        <f t="shared" ref="AI66:BC66" si="10">IFERROR(IF(AJ8="","",AJ8/AI8),"")</f>
        <v>1.0052434456928838</v>
      </c>
      <c r="AJ66" s="39">
        <f t="shared" si="10"/>
        <v>1.0047193243914556</v>
      </c>
      <c r="AK66" s="39">
        <f t="shared" si="10"/>
        <v>1.0034610630407912</v>
      </c>
      <c r="AL66" s="39">
        <f t="shared" si="10"/>
        <v>1.0039418576003942</v>
      </c>
      <c r="AM66" s="39">
        <f t="shared" si="10"/>
        <v>1.0029447852760736</v>
      </c>
      <c r="AN66" s="39">
        <f t="shared" si="10"/>
        <v>1.0335209199902129</v>
      </c>
      <c r="AO66" s="39">
        <f t="shared" si="10"/>
        <v>1.0019550342130987</v>
      </c>
      <c r="AP66" s="39">
        <f t="shared" si="10"/>
        <v>1.0014634146341463</v>
      </c>
      <c r="AQ66" s="39">
        <f t="shared" si="10"/>
        <v>1.0014612761811983</v>
      </c>
      <c r="AR66" s="39">
        <f t="shared" si="10"/>
        <v>1.0014591439688716</v>
      </c>
      <c r="AS66" s="39">
        <f t="shared" si="10"/>
        <v>1.0014570179698883</v>
      </c>
      <c r="AT66" s="39">
        <f t="shared" si="10"/>
        <v>1.0012124151309407</v>
      </c>
      <c r="AU66" s="39">
        <f t="shared" si="10"/>
        <v>1.0014531363526278</v>
      </c>
      <c r="AV66" s="39">
        <f t="shared" si="10"/>
        <v>1.0009673518742443</v>
      </c>
      <c r="AW66" s="39">
        <f t="shared" si="10"/>
        <v>1.0012080212611743</v>
      </c>
      <c r="AX66" s="39">
        <f t="shared" si="10"/>
        <v>1.0014478764478765</v>
      </c>
      <c r="AY66" s="39">
        <f t="shared" si="10"/>
        <v>1.0004819277108434</v>
      </c>
      <c r="AZ66" s="39">
        <f t="shared" si="10"/>
        <v>1.0009633911368014</v>
      </c>
      <c r="BA66" s="39" t="str">
        <f t="shared" si="10"/>
        <v/>
      </c>
      <c r="BB66" s="39" t="str">
        <f t="shared" si="10"/>
        <v/>
      </c>
      <c r="BC66" s="39" t="str">
        <f t="shared" si="10"/>
        <v/>
      </c>
      <c r="BD66" s="40"/>
      <c r="BE66" s="17"/>
      <c r="BF66" s="17"/>
      <c r="BG66" s="17"/>
      <c r="BH66" s="17"/>
      <c r="BI66" s="17"/>
      <c r="BJ66" s="17"/>
      <c r="BK66" s="17"/>
      <c r="BL66" s="17"/>
      <c r="BM66" s="17"/>
      <c r="BN66" s="17"/>
      <c r="BO66" s="17"/>
      <c r="BP66" s="17"/>
    </row>
    <row r="67" spans="2:68" x14ac:dyDescent="0.25">
      <c r="B67" s="45">
        <f t="shared" si="1"/>
        <v>42309</v>
      </c>
      <c r="C67" s="39" t="str">
        <f t="shared" ref="C67:AH67" si="11">IFERROR(IF(D9="","",D9/C9),"")</f>
        <v/>
      </c>
      <c r="D67" s="39" t="str">
        <f t="shared" si="11"/>
        <v/>
      </c>
      <c r="E67" s="39" t="str">
        <f t="shared" si="11"/>
        <v/>
      </c>
      <c r="F67" s="39" t="str">
        <f t="shared" si="11"/>
        <v/>
      </c>
      <c r="G67" s="39" t="str">
        <f t="shared" si="11"/>
        <v/>
      </c>
      <c r="H67" s="39" t="str">
        <f t="shared" si="11"/>
        <v/>
      </c>
      <c r="I67" s="39" t="str">
        <f t="shared" si="11"/>
        <v/>
      </c>
      <c r="J67" s="39" t="str">
        <f t="shared" si="11"/>
        <v/>
      </c>
      <c r="K67" s="39" t="str">
        <f t="shared" si="11"/>
        <v/>
      </c>
      <c r="L67" s="39" t="str">
        <f t="shared" si="11"/>
        <v/>
      </c>
      <c r="M67" s="39" t="str">
        <f t="shared" si="11"/>
        <v/>
      </c>
      <c r="N67" s="39" t="str">
        <f t="shared" si="11"/>
        <v/>
      </c>
      <c r="O67" s="39" t="str">
        <f t="shared" si="11"/>
        <v/>
      </c>
      <c r="P67" s="39" t="str">
        <f t="shared" si="11"/>
        <v/>
      </c>
      <c r="Q67" s="39" t="str">
        <f t="shared" si="11"/>
        <v/>
      </c>
      <c r="R67" s="39" t="str">
        <f t="shared" si="11"/>
        <v/>
      </c>
      <c r="S67" s="39" t="str">
        <f t="shared" si="11"/>
        <v/>
      </c>
      <c r="T67" s="39" t="str">
        <f t="shared" si="11"/>
        <v/>
      </c>
      <c r="U67" s="39">
        <f t="shared" si="11"/>
        <v>1.0321100917431192</v>
      </c>
      <c r="V67" s="39">
        <f t="shared" si="11"/>
        <v>1.0280341880341881</v>
      </c>
      <c r="W67" s="39">
        <f t="shared" si="11"/>
        <v>1.0279348187562354</v>
      </c>
      <c r="X67" s="39">
        <f t="shared" si="11"/>
        <v>1.0216758330637334</v>
      </c>
      <c r="Y67" s="39">
        <f t="shared" si="11"/>
        <v>1.0208993033565548</v>
      </c>
      <c r="Z67" s="39">
        <f t="shared" si="11"/>
        <v>1.0229528535980148</v>
      </c>
      <c r="AA67" s="39">
        <f t="shared" si="11"/>
        <v>1.0458661815241561</v>
      </c>
      <c r="AB67" s="39">
        <f t="shared" si="11"/>
        <v>1.0086878370281607</v>
      </c>
      <c r="AC67" s="39">
        <f t="shared" si="11"/>
        <v>1.0065340065340065</v>
      </c>
      <c r="AD67" s="39">
        <f t="shared" si="11"/>
        <v>1.0079669519032164</v>
      </c>
      <c r="AE67" s="39">
        <f t="shared" si="11"/>
        <v>1.0070257611241218</v>
      </c>
      <c r="AF67" s="39">
        <f t="shared" si="11"/>
        <v>1.0075581395348838</v>
      </c>
      <c r="AG67" s="39">
        <f t="shared" si="11"/>
        <v>1.0066358915175995</v>
      </c>
      <c r="AH67" s="39">
        <f t="shared" si="11"/>
        <v>1.0060189165950129</v>
      </c>
      <c r="AI67" s="39">
        <f t="shared" ref="AI67:BC67" si="12">IFERROR(IF(AJ9="","",AJ9/AI9),"")</f>
        <v>1.0054131054131055</v>
      </c>
      <c r="AJ67" s="39">
        <f t="shared" si="12"/>
        <v>1.0039671294984416</v>
      </c>
      <c r="AK67" s="39">
        <f t="shared" si="12"/>
        <v>1.0039514535704206</v>
      </c>
      <c r="AL67" s="39">
        <f t="shared" si="12"/>
        <v>1.0039359010402025</v>
      </c>
      <c r="AM67" s="39">
        <f t="shared" si="12"/>
        <v>1.0348596670310115</v>
      </c>
      <c r="AN67" s="39">
        <f t="shared" si="12"/>
        <v>1.0019553072625698</v>
      </c>
      <c r="AO67" s="39">
        <f t="shared" si="12"/>
        <v>1.0019514914970729</v>
      </c>
      <c r="AP67" s="39">
        <f t="shared" si="12"/>
        <v>1.0013912075681692</v>
      </c>
      <c r="AQ67" s="39">
        <f t="shared" si="12"/>
        <v>1.0019449847179771</v>
      </c>
      <c r="AR67" s="39">
        <f t="shared" si="12"/>
        <v>1.0016638935108153</v>
      </c>
      <c r="AS67" s="39">
        <f t="shared" si="12"/>
        <v>1.0016611295681064</v>
      </c>
      <c r="AT67" s="39">
        <f t="shared" si="12"/>
        <v>1.0013819789939193</v>
      </c>
      <c r="AU67" s="39">
        <f t="shared" si="12"/>
        <v>1.0011040574109853</v>
      </c>
      <c r="AV67" s="39">
        <f t="shared" si="12"/>
        <v>1.0013785497656464</v>
      </c>
      <c r="AW67" s="39">
        <f t="shared" si="12"/>
        <v>1.0013766519823788</v>
      </c>
      <c r="AX67" s="39">
        <f t="shared" si="12"/>
        <v>1.0008248556502612</v>
      </c>
      <c r="AY67" s="39">
        <f t="shared" si="12"/>
        <v>1.0008241758241758</v>
      </c>
      <c r="AZ67" s="39" t="str">
        <f t="shared" si="12"/>
        <v/>
      </c>
      <c r="BA67" s="39" t="str">
        <f t="shared" si="12"/>
        <v/>
      </c>
      <c r="BB67" s="39" t="str">
        <f t="shared" si="12"/>
        <v/>
      </c>
      <c r="BC67" s="39" t="str">
        <f t="shared" si="12"/>
        <v/>
      </c>
      <c r="BD67" s="40"/>
      <c r="BE67" s="17"/>
      <c r="BF67" s="17"/>
      <c r="BG67" s="17"/>
      <c r="BH67" s="17"/>
      <c r="BI67" s="17"/>
      <c r="BJ67" s="17"/>
      <c r="BK67" s="17"/>
      <c r="BL67" s="17"/>
      <c r="BM67" s="17"/>
      <c r="BN67" s="17"/>
      <c r="BO67" s="17"/>
      <c r="BP67" s="17"/>
    </row>
    <row r="68" spans="2:68" x14ac:dyDescent="0.25">
      <c r="B68" s="45">
        <f t="shared" si="1"/>
        <v>42339</v>
      </c>
      <c r="C68" s="39" t="str">
        <f t="shared" ref="C68:AH68" si="13">IFERROR(IF(D10="","",D10/C10),"")</f>
        <v/>
      </c>
      <c r="D68" s="39" t="str">
        <f t="shared" si="13"/>
        <v/>
      </c>
      <c r="E68" s="39" t="str">
        <f t="shared" si="13"/>
        <v/>
      </c>
      <c r="F68" s="39" t="str">
        <f t="shared" si="13"/>
        <v/>
      </c>
      <c r="G68" s="39" t="str">
        <f t="shared" si="13"/>
        <v/>
      </c>
      <c r="H68" s="39" t="str">
        <f t="shared" si="13"/>
        <v/>
      </c>
      <c r="I68" s="39" t="str">
        <f t="shared" si="13"/>
        <v/>
      </c>
      <c r="J68" s="39" t="str">
        <f t="shared" si="13"/>
        <v/>
      </c>
      <c r="K68" s="39" t="str">
        <f t="shared" si="13"/>
        <v/>
      </c>
      <c r="L68" s="39" t="str">
        <f t="shared" si="13"/>
        <v/>
      </c>
      <c r="M68" s="39" t="str">
        <f t="shared" si="13"/>
        <v/>
      </c>
      <c r="N68" s="39" t="str">
        <f t="shared" si="13"/>
        <v/>
      </c>
      <c r="O68" s="39" t="str">
        <f t="shared" si="13"/>
        <v/>
      </c>
      <c r="P68" s="39" t="str">
        <f t="shared" si="13"/>
        <v/>
      </c>
      <c r="Q68" s="39" t="str">
        <f t="shared" si="13"/>
        <v/>
      </c>
      <c r="R68" s="39" t="str">
        <f t="shared" si="13"/>
        <v/>
      </c>
      <c r="S68" s="39" t="str">
        <f t="shared" si="13"/>
        <v/>
      </c>
      <c r="T68" s="39" t="str">
        <f t="shared" si="13"/>
        <v/>
      </c>
      <c r="U68" s="39">
        <f t="shared" si="13"/>
        <v>1.0322696306920043</v>
      </c>
      <c r="V68" s="39">
        <f t="shared" si="13"/>
        <v>1.0305661688086141</v>
      </c>
      <c r="W68" s="39">
        <f t="shared" si="13"/>
        <v>1.0229187731715537</v>
      </c>
      <c r="X68" s="39">
        <f t="shared" si="13"/>
        <v>1.0204283360790773</v>
      </c>
      <c r="Y68" s="39">
        <f t="shared" si="13"/>
        <v>1.0190506942202131</v>
      </c>
      <c r="Z68" s="39">
        <f t="shared" si="13"/>
        <v>1.0559252217997466</v>
      </c>
      <c r="AA68" s="39">
        <f t="shared" si="13"/>
        <v>1.0155038759689923</v>
      </c>
      <c r="AB68" s="39">
        <f t="shared" si="13"/>
        <v>1.0076335877862594</v>
      </c>
      <c r="AC68" s="39">
        <f t="shared" si="13"/>
        <v>1.0087878787878788</v>
      </c>
      <c r="AD68" s="39">
        <f t="shared" si="13"/>
        <v>1.0072093721838389</v>
      </c>
      <c r="AE68" s="39">
        <f t="shared" si="13"/>
        <v>1.0074560095436922</v>
      </c>
      <c r="AF68" s="39">
        <f t="shared" si="13"/>
        <v>1.0071047957371226</v>
      </c>
      <c r="AG68" s="39">
        <f t="shared" si="13"/>
        <v>1.0076425631981187</v>
      </c>
      <c r="AH68" s="39">
        <f t="shared" si="13"/>
        <v>1.0058343057176196</v>
      </c>
      <c r="AI68" s="39">
        <f t="shared" ref="AI68:BC68" si="14">IFERROR(IF(AJ10="","",AJ10/AI10),"")</f>
        <v>1.0040603248259861</v>
      </c>
      <c r="AJ68" s="39">
        <f t="shared" si="14"/>
        <v>1.0040439052570769</v>
      </c>
      <c r="AK68" s="39">
        <f t="shared" si="14"/>
        <v>1.0031645569620253</v>
      </c>
      <c r="AL68" s="39">
        <f t="shared" si="14"/>
        <v>1.0364024903558842</v>
      </c>
      <c r="AM68" s="39">
        <f t="shared" si="14"/>
        <v>1.00314195944016</v>
      </c>
      <c r="AN68" s="39">
        <f t="shared" si="14"/>
        <v>1.0014236902050113</v>
      </c>
      <c r="AO68" s="39">
        <f t="shared" si="14"/>
        <v>1.0022746659084447</v>
      </c>
      <c r="AP68" s="39">
        <f t="shared" si="14"/>
        <v>1.0019858156028369</v>
      </c>
      <c r="AQ68" s="39">
        <f t="shared" si="14"/>
        <v>1.0014156285390714</v>
      </c>
      <c r="AR68" s="39">
        <f t="shared" si="14"/>
        <v>1.0014136273678258</v>
      </c>
      <c r="AS68" s="39">
        <f t="shared" si="14"/>
        <v>1.0019762845849802</v>
      </c>
      <c r="AT68" s="39">
        <f t="shared" si="14"/>
        <v>1.0016906170752324</v>
      </c>
      <c r="AU68" s="39">
        <f t="shared" si="14"/>
        <v>1.0008438818565402</v>
      </c>
      <c r="AV68" s="39">
        <f t="shared" si="14"/>
        <v>1.0011242270938729</v>
      </c>
      <c r="AW68" s="39">
        <f t="shared" si="14"/>
        <v>1.0008422234699608</v>
      </c>
      <c r="AX68" s="39">
        <f t="shared" si="14"/>
        <v>1.0008415147265077</v>
      </c>
      <c r="AY68" s="39" t="str">
        <f t="shared" si="14"/>
        <v/>
      </c>
      <c r="AZ68" s="39" t="str">
        <f t="shared" si="14"/>
        <v/>
      </c>
      <c r="BA68" s="39" t="str">
        <f t="shared" si="14"/>
        <v/>
      </c>
      <c r="BB68" s="39" t="str">
        <f t="shared" si="14"/>
        <v/>
      </c>
      <c r="BC68" s="39" t="str">
        <f t="shared" si="14"/>
        <v/>
      </c>
      <c r="BD68" s="40"/>
      <c r="BE68" s="17"/>
      <c r="BF68" s="17"/>
      <c r="BG68" s="17"/>
      <c r="BH68" s="17"/>
      <c r="BI68" s="17"/>
      <c r="BJ68" s="17"/>
      <c r="BK68" s="17"/>
      <c r="BL68" s="17"/>
      <c r="BM68" s="17"/>
      <c r="BN68" s="17"/>
      <c r="BO68" s="17"/>
      <c r="BP68" s="17"/>
    </row>
    <row r="69" spans="2:68" x14ac:dyDescent="0.25">
      <c r="B69" s="45">
        <f t="shared" si="1"/>
        <v>42370</v>
      </c>
      <c r="C69" s="39" t="str">
        <f t="shared" ref="C69:AH69" si="15">IFERROR(IF(D11="","",D11/C11),"")</f>
        <v/>
      </c>
      <c r="D69" s="39" t="str">
        <f t="shared" si="15"/>
        <v/>
      </c>
      <c r="E69" s="39" t="str">
        <f t="shared" si="15"/>
        <v/>
      </c>
      <c r="F69" s="39" t="str">
        <f t="shared" si="15"/>
        <v/>
      </c>
      <c r="G69" s="39" t="str">
        <f t="shared" si="15"/>
        <v/>
      </c>
      <c r="H69" s="39" t="str">
        <f t="shared" si="15"/>
        <v/>
      </c>
      <c r="I69" s="39" t="str">
        <f t="shared" si="15"/>
        <v/>
      </c>
      <c r="J69" s="39" t="str">
        <f t="shared" si="15"/>
        <v/>
      </c>
      <c r="K69" s="39" t="str">
        <f t="shared" si="15"/>
        <v/>
      </c>
      <c r="L69" s="39" t="str">
        <f t="shared" si="15"/>
        <v/>
      </c>
      <c r="M69" s="39" t="str">
        <f t="shared" si="15"/>
        <v/>
      </c>
      <c r="N69" s="39" t="str">
        <f t="shared" si="15"/>
        <v/>
      </c>
      <c r="O69" s="39" t="str">
        <f t="shared" si="15"/>
        <v/>
      </c>
      <c r="P69" s="39" t="str">
        <f t="shared" si="15"/>
        <v/>
      </c>
      <c r="Q69" s="39" t="str">
        <f t="shared" si="15"/>
        <v/>
      </c>
      <c r="R69" s="39" t="str">
        <f t="shared" si="15"/>
        <v/>
      </c>
      <c r="S69" s="39" t="str">
        <f t="shared" si="15"/>
        <v/>
      </c>
      <c r="T69" s="39" t="str">
        <f t="shared" si="15"/>
        <v/>
      </c>
      <c r="U69" s="39">
        <f t="shared" si="15"/>
        <v>1.0336662967073622</v>
      </c>
      <c r="V69" s="39">
        <f t="shared" si="15"/>
        <v>1.0261274158911955</v>
      </c>
      <c r="W69" s="39">
        <f t="shared" si="15"/>
        <v>1.0226717823508895</v>
      </c>
      <c r="X69" s="39">
        <f t="shared" si="15"/>
        <v>1.019099590723056</v>
      </c>
      <c r="Y69" s="39">
        <f t="shared" si="15"/>
        <v>1.0509705488621151</v>
      </c>
      <c r="Z69" s="39">
        <f t="shared" si="15"/>
        <v>1.023033892727871</v>
      </c>
      <c r="AA69" s="39">
        <f t="shared" si="15"/>
        <v>1.0109359922804761</v>
      </c>
      <c r="AB69" s="39">
        <f t="shared" si="15"/>
        <v>1.0101813553929366</v>
      </c>
      <c r="AC69" s="39">
        <f t="shared" si="15"/>
        <v>1.0081889763779528</v>
      </c>
      <c r="AD69" s="39">
        <f t="shared" si="15"/>
        <v>1.0084348641049672</v>
      </c>
      <c r="AE69" s="39">
        <f t="shared" si="15"/>
        <v>1.0071251548946716</v>
      </c>
      <c r="AF69" s="39">
        <f t="shared" si="15"/>
        <v>1.0073823438941865</v>
      </c>
      <c r="AG69" s="39">
        <f t="shared" si="15"/>
        <v>1.0064122137404581</v>
      </c>
      <c r="AH69" s="39">
        <f t="shared" si="15"/>
        <v>1.0048543689320388</v>
      </c>
      <c r="AI69" s="39">
        <f t="shared" ref="AI69:BC69" si="16">IFERROR(IF(AJ11="","",AJ11/AI11),"")</f>
        <v>1.0042270531400965</v>
      </c>
      <c r="AJ69" s="39">
        <f t="shared" si="16"/>
        <v>1.0036079374624174</v>
      </c>
      <c r="AK69" s="39">
        <f t="shared" si="16"/>
        <v>1.035659753764085</v>
      </c>
      <c r="AL69" s="39">
        <f t="shared" si="16"/>
        <v>1.0035831591519857</v>
      </c>
      <c r="AM69" s="39">
        <f t="shared" si="16"/>
        <v>1.0020827134781316</v>
      </c>
      <c r="AN69" s="39">
        <f t="shared" si="16"/>
        <v>1.0017814726840855</v>
      </c>
      <c r="AO69" s="39">
        <f t="shared" si="16"/>
        <v>1.0020746887966805</v>
      </c>
      <c r="AP69" s="39">
        <f t="shared" si="16"/>
        <v>1.0017746228926354</v>
      </c>
      <c r="AQ69" s="39">
        <f t="shared" si="16"/>
        <v>1.0017714791851196</v>
      </c>
      <c r="AR69" s="39">
        <f t="shared" si="16"/>
        <v>1.0017683465959328</v>
      </c>
      <c r="AS69" s="39">
        <f t="shared" si="16"/>
        <v>1.0017652250661959</v>
      </c>
      <c r="AT69" s="39">
        <f t="shared" si="16"/>
        <v>1.0011747430249633</v>
      </c>
      <c r="AU69" s="39">
        <f t="shared" si="16"/>
        <v>1.0011733646230565</v>
      </c>
      <c r="AV69" s="39">
        <f t="shared" si="16"/>
        <v>1.0005859947260474</v>
      </c>
      <c r="AW69" s="39">
        <f t="shared" si="16"/>
        <v>1.0014641288433381</v>
      </c>
      <c r="AX69" s="39" t="str">
        <f t="shared" si="16"/>
        <v/>
      </c>
      <c r="AY69" s="39" t="str">
        <f t="shared" si="16"/>
        <v/>
      </c>
      <c r="AZ69" s="39" t="str">
        <f t="shared" si="16"/>
        <v/>
      </c>
      <c r="BA69" s="39" t="str">
        <f t="shared" si="16"/>
        <v/>
      </c>
      <c r="BB69" s="39" t="str">
        <f t="shared" si="16"/>
        <v/>
      </c>
      <c r="BC69" s="39" t="str">
        <f t="shared" si="16"/>
        <v/>
      </c>
      <c r="BD69" s="40"/>
      <c r="BE69" s="17"/>
      <c r="BF69" s="17"/>
      <c r="BG69" s="17"/>
      <c r="BH69" s="17"/>
      <c r="BI69" s="17"/>
      <c r="BJ69" s="17"/>
      <c r="BK69" s="17"/>
      <c r="BL69" s="17"/>
      <c r="BM69" s="17"/>
      <c r="BN69" s="17"/>
      <c r="BO69" s="17"/>
      <c r="BP69" s="17"/>
    </row>
    <row r="70" spans="2:68" x14ac:dyDescent="0.25">
      <c r="B70" s="45">
        <f t="shared" si="1"/>
        <v>42401</v>
      </c>
      <c r="C70" s="39" t="str">
        <f t="shared" ref="C70:AH70" si="17">IFERROR(IF(D12="","",D12/C12),"")</f>
        <v/>
      </c>
      <c r="D70" s="39" t="str">
        <f t="shared" si="17"/>
        <v/>
      </c>
      <c r="E70" s="39" t="str">
        <f t="shared" si="17"/>
        <v/>
      </c>
      <c r="F70" s="39" t="str">
        <f t="shared" si="17"/>
        <v/>
      </c>
      <c r="G70" s="39" t="str">
        <f t="shared" si="17"/>
        <v/>
      </c>
      <c r="H70" s="39" t="str">
        <f t="shared" si="17"/>
        <v/>
      </c>
      <c r="I70" s="39" t="str">
        <f t="shared" si="17"/>
        <v/>
      </c>
      <c r="J70" s="39" t="str">
        <f t="shared" si="17"/>
        <v/>
      </c>
      <c r="K70" s="39" t="str">
        <f t="shared" si="17"/>
        <v/>
      </c>
      <c r="L70" s="39" t="str">
        <f t="shared" si="17"/>
        <v/>
      </c>
      <c r="M70" s="39" t="str">
        <f t="shared" si="17"/>
        <v/>
      </c>
      <c r="N70" s="39" t="str">
        <f t="shared" si="17"/>
        <v/>
      </c>
      <c r="O70" s="39" t="str">
        <f t="shared" si="17"/>
        <v/>
      </c>
      <c r="P70" s="39" t="str">
        <f t="shared" si="17"/>
        <v/>
      </c>
      <c r="Q70" s="39" t="str">
        <f t="shared" si="17"/>
        <v/>
      </c>
      <c r="R70" s="39" t="str">
        <f t="shared" si="17"/>
        <v/>
      </c>
      <c r="S70" s="39" t="str">
        <f t="shared" si="17"/>
        <v/>
      </c>
      <c r="T70" s="39" t="str">
        <f t="shared" si="17"/>
        <v/>
      </c>
      <c r="U70" s="39">
        <f t="shared" si="17"/>
        <v>1.0271161597654819</v>
      </c>
      <c r="V70" s="39">
        <f t="shared" si="17"/>
        <v>1.0235462004994649</v>
      </c>
      <c r="W70" s="39">
        <f t="shared" si="17"/>
        <v>1.0226559776925759</v>
      </c>
      <c r="X70" s="39">
        <f t="shared" si="17"/>
        <v>1.0523517382413088</v>
      </c>
      <c r="Y70" s="39">
        <f t="shared" si="17"/>
        <v>1.0177376171352075</v>
      </c>
      <c r="Z70" s="39">
        <f t="shared" si="17"/>
        <v>1.0177573166721474</v>
      </c>
      <c r="AA70" s="39">
        <f t="shared" si="17"/>
        <v>1.0171243941841681</v>
      </c>
      <c r="AB70" s="39">
        <f t="shared" si="17"/>
        <v>1.0101651842439645</v>
      </c>
      <c r="AC70" s="39">
        <f t="shared" si="17"/>
        <v>1.0088050314465409</v>
      </c>
      <c r="AD70" s="39">
        <f t="shared" si="17"/>
        <v>1.0084164588528679</v>
      </c>
      <c r="AE70" s="39">
        <f t="shared" si="17"/>
        <v>1.0080370942812984</v>
      </c>
      <c r="AF70" s="39">
        <f t="shared" si="17"/>
        <v>1.0067463968107941</v>
      </c>
      <c r="AG70" s="39">
        <f t="shared" si="17"/>
        <v>1.0057873895826988</v>
      </c>
      <c r="AH70" s="39">
        <f t="shared" si="17"/>
        <v>1.004542701393095</v>
      </c>
      <c r="AI70" s="39">
        <f t="shared" ref="AI70:BC70" si="18">IFERROR(IF(AJ12="","",AJ12/AI12),"")</f>
        <v>1.004220681338559</v>
      </c>
      <c r="AJ70" s="39">
        <f t="shared" si="18"/>
        <v>1.0356669023154919</v>
      </c>
      <c r="AK70" s="39">
        <f t="shared" si="18"/>
        <v>1.0029922202274086</v>
      </c>
      <c r="AL70" s="39">
        <f t="shared" si="18"/>
        <v>1.0026849642004774</v>
      </c>
      <c r="AM70" s="39">
        <f t="shared" si="18"/>
        <v>1.0029753049687593</v>
      </c>
      <c r="AN70" s="39">
        <f t="shared" si="18"/>
        <v>1.0026698309107089</v>
      </c>
      <c r="AO70" s="39">
        <f t="shared" si="18"/>
        <v>1.001775147928994</v>
      </c>
      <c r="AP70" s="39">
        <f t="shared" si="18"/>
        <v>1.0020673360897814</v>
      </c>
      <c r="AQ70" s="39">
        <f t="shared" si="18"/>
        <v>1.0017683465959328</v>
      </c>
      <c r="AR70" s="39">
        <f t="shared" si="18"/>
        <v>1.0020594292438953</v>
      </c>
      <c r="AS70" s="39">
        <f t="shared" si="18"/>
        <v>1.0011743981209631</v>
      </c>
      <c r="AT70" s="39">
        <f t="shared" si="18"/>
        <v>1.001466275659824</v>
      </c>
      <c r="AU70" s="39">
        <f t="shared" si="18"/>
        <v>1.0008784773060029</v>
      </c>
      <c r="AV70" s="39">
        <f t="shared" si="18"/>
        <v>1.0011702750146285</v>
      </c>
      <c r="AW70" s="39" t="str">
        <f t="shared" si="18"/>
        <v/>
      </c>
      <c r="AX70" s="39" t="str">
        <f t="shared" si="18"/>
        <v/>
      </c>
      <c r="AY70" s="39" t="str">
        <f t="shared" si="18"/>
        <v/>
      </c>
      <c r="AZ70" s="39" t="str">
        <f t="shared" si="18"/>
        <v/>
      </c>
      <c r="BA70" s="39" t="str">
        <f t="shared" si="18"/>
        <v/>
      </c>
      <c r="BB70" s="39" t="str">
        <f t="shared" si="18"/>
        <v/>
      </c>
      <c r="BC70" s="39" t="str">
        <f t="shared" si="18"/>
        <v/>
      </c>
      <c r="BD70" s="40"/>
      <c r="BE70" s="17"/>
      <c r="BF70" s="17"/>
      <c r="BG70" s="17"/>
      <c r="BH70" s="17"/>
      <c r="BI70" s="17"/>
      <c r="BJ70" s="17"/>
      <c r="BK70" s="17"/>
      <c r="BL70" s="17"/>
      <c r="BM70" s="17"/>
      <c r="BN70" s="17"/>
      <c r="BO70" s="17"/>
      <c r="BP70" s="17"/>
    </row>
    <row r="71" spans="2:68" x14ac:dyDescent="0.25">
      <c r="B71" s="45">
        <f t="shared" si="1"/>
        <v>42430</v>
      </c>
      <c r="C71" s="39" t="str">
        <f t="shared" ref="C71:AH71" si="19">IFERROR(IF(D13="","",D13/C13),"")</f>
        <v/>
      </c>
      <c r="D71" s="39" t="str">
        <f t="shared" si="19"/>
        <v/>
      </c>
      <c r="E71" s="39" t="str">
        <f t="shared" si="19"/>
        <v/>
      </c>
      <c r="F71" s="39" t="str">
        <f t="shared" si="19"/>
        <v/>
      </c>
      <c r="G71" s="39" t="str">
        <f t="shared" si="19"/>
        <v/>
      </c>
      <c r="H71" s="39" t="str">
        <f t="shared" si="19"/>
        <v/>
      </c>
      <c r="I71" s="39" t="str">
        <f t="shared" si="19"/>
        <v/>
      </c>
      <c r="J71" s="39" t="str">
        <f t="shared" si="19"/>
        <v/>
      </c>
      <c r="K71" s="39" t="str">
        <f t="shared" si="19"/>
        <v/>
      </c>
      <c r="L71" s="39" t="str">
        <f t="shared" si="19"/>
        <v/>
      </c>
      <c r="M71" s="39" t="str">
        <f t="shared" si="19"/>
        <v/>
      </c>
      <c r="N71" s="39" t="str">
        <f t="shared" si="19"/>
        <v/>
      </c>
      <c r="O71" s="39" t="str">
        <f t="shared" si="19"/>
        <v/>
      </c>
      <c r="P71" s="39" t="str">
        <f t="shared" si="19"/>
        <v/>
      </c>
      <c r="Q71" s="39" t="str">
        <f t="shared" si="19"/>
        <v/>
      </c>
      <c r="R71" s="39" t="str">
        <f t="shared" si="19"/>
        <v/>
      </c>
      <c r="S71" s="39" t="str">
        <f t="shared" si="19"/>
        <v/>
      </c>
      <c r="T71" s="39" t="str">
        <f t="shared" si="19"/>
        <v/>
      </c>
      <c r="U71" s="39">
        <f t="shared" si="19"/>
        <v>1.0250068700192361</v>
      </c>
      <c r="V71" s="39">
        <f t="shared" si="19"/>
        <v>1.0225201072386059</v>
      </c>
      <c r="W71" s="39">
        <f t="shared" si="19"/>
        <v>1.0522985492046846</v>
      </c>
      <c r="X71" s="39">
        <f t="shared" si="19"/>
        <v>1.0193099897013389</v>
      </c>
      <c r="Y71" s="39">
        <f t="shared" si="19"/>
        <v>1.0136398080323314</v>
      </c>
      <c r="Z71" s="39">
        <f t="shared" si="19"/>
        <v>1.0259157737353601</v>
      </c>
      <c r="AA71" s="39">
        <f t="shared" si="19"/>
        <v>1.0140879281029875</v>
      </c>
      <c r="AB71" s="39">
        <f t="shared" si="19"/>
        <v>1.0095808383233533</v>
      </c>
      <c r="AC71" s="39">
        <f t="shared" si="19"/>
        <v>1.0099644128113878</v>
      </c>
      <c r="AD71" s="39">
        <f t="shared" si="19"/>
        <v>1.0093962884660559</v>
      </c>
      <c r="AE71" s="39">
        <f t="shared" si="19"/>
        <v>1.0076797765883174</v>
      </c>
      <c r="AF71" s="39">
        <f t="shared" si="19"/>
        <v>1.0053117782909931</v>
      </c>
      <c r="AG71" s="39">
        <f t="shared" si="19"/>
        <v>1.0050539857569492</v>
      </c>
      <c r="AH71" s="39">
        <f t="shared" si="19"/>
        <v>1.0045714285714287</v>
      </c>
      <c r="AI71" s="39">
        <f t="shared" ref="AI71:BC71" si="20">IFERROR(IF(AJ13="","",AJ13/AI13),"")</f>
        <v>1.0360160005871775</v>
      </c>
      <c r="AJ71" s="39">
        <f t="shared" si="20"/>
        <v>1.0031738834731354</v>
      </c>
      <c r="AK71" s="39">
        <f t="shared" si="20"/>
        <v>1.0022598870056496</v>
      </c>
      <c r="AL71" s="39">
        <f t="shared" si="20"/>
        <v>1.0036076662908682</v>
      </c>
      <c r="AM71" s="39">
        <f t="shared" si="20"/>
        <v>1.0026960233655358</v>
      </c>
      <c r="AN71" s="39">
        <f t="shared" si="20"/>
        <v>1.0026887743670176</v>
      </c>
      <c r="AO71" s="39">
        <f t="shared" si="20"/>
        <v>1.0020111731843575</v>
      </c>
      <c r="AP71" s="39">
        <f t="shared" si="20"/>
        <v>1.0020071364852809</v>
      </c>
      <c r="AQ71" s="39">
        <f t="shared" si="20"/>
        <v>1.0020031159581571</v>
      </c>
      <c r="AR71" s="39">
        <f t="shared" si="20"/>
        <v>1.0013327410039983</v>
      </c>
      <c r="AS71" s="39">
        <f t="shared" si="20"/>
        <v>1.0015527950310559</v>
      </c>
      <c r="AT71" s="39">
        <f t="shared" si="20"/>
        <v>1.0011074197120708</v>
      </c>
      <c r="AU71" s="39">
        <f t="shared" si="20"/>
        <v>1.0011061946902655</v>
      </c>
      <c r="AV71" s="39" t="str">
        <f t="shared" si="20"/>
        <v/>
      </c>
      <c r="AW71" s="39" t="str">
        <f t="shared" si="20"/>
        <v/>
      </c>
      <c r="AX71" s="39" t="str">
        <f t="shared" si="20"/>
        <v/>
      </c>
      <c r="AY71" s="39" t="str">
        <f t="shared" si="20"/>
        <v/>
      </c>
      <c r="AZ71" s="39" t="str">
        <f t="shared" si="20"/>
        <v/>
      </c>
      <c r="BA71" s="39" t="str">
        <f t="shared" si="20"/>
        <v/>
      </c>
      <c r="BB71" s="39" t="str">
        <f t="shared" si="20"/>
        <v/>
      </c>
      <c r="BC71" s="39" t="str">
        <f t="shared" si="20"/>
        <v/>
      </c>
      <c r="BD71" s="40"/>
      <c r="BE71" s="17"/>
      <c r="BF71" s="17"/>
      <c r="BG71" s="17"/>
      <c r="BH71" s="17"/>
      <c r="BI71" s="17"/>
      <c r="BJ71" s="17"/>
      <c r="BK71" s="17"/>
      <c r="BL71" s="17"/>
      <c r="BM71" s="17"/>
      <c r="BN71" s="17"/>
      <c r="BO71" s="17"/>
      <c r="BP71" s="17"/>
    </row>
    <row r="72" spans="2:68" x14ac:dyDescent="0.25">
      <c r="B72" s="45">
        <f t="shared" ref="B72:B116" si="21">EDATE(B71,1)</f>
        <v>42461</v>
      </c>
      <c r="C72" s="39" t="str">
        <f t="shared" ref="C72:AH72" si="22">IFERROR(IF(D14="","",D14/C14),"")</f>
        <v/>
      </c>
      <c r="D72" s="39" t="str">
        <f t="shared" si="22"/>
        <v/>
      </c>
      <c r="E72" s="39" t="str">
        <f t="shared" si="22"/>
        <v/>
      </c>
      <c r="F72" s="39" t="str">
        <f t="shared" si="22"/>
        <v/>
      </c>
      <c r="G72" s="39" t="str">
        <f t="shared" si="22"/>
        <v/>
      </c>
      <c r="H72" s="39" t="str">
        <f t="shared" si="22"/>
        <v/>
      </c>
      <c r="I72" s="39" t="str">
        <f t="shared" si="22"/>
        <v/>
      </c>
      <c r="J72" s="39" t="str">
        <f t="shared" si="22"/>
        <v/>
      </c>
      <c r="K72" s="39" t="str">
        <f t="shared" si="22"/>
        <v/>
      </c>
      <c r="L72" s="39" t="str">
        <f t="shared" si="22"/>
        <v/>
      </c>
      <c r="M72" s="39" t="str">
        <f t="shared" si="22"/>
        <v/>
      </c>
      <c r="N72" s="39" t="str">
        <f t="shared" si="22"/>
        <v/>
      </c>
      <c r="O72" s="39" t="str">
        <f t="shared" si="22"/>
        <v/>
      </c>
      <c r="P72" s="39" t="str">
        <f t="shared" si="22"/>
        <v/>
      </c>
      <c r="Q72" s="39" t="str">
        <f t="shared" si="22"/>
        <v/>
      </c>
      <c r="R72" s="39" t="str">
        <f t="shared" si="22"/>
        <v/>
      </c>
      <c r="S72" s="39" t="str">
        <f t="shared" si="22"/>
        <v/>
      </c>
      <c r="T72" s="39" t="str">
        <f t="shared" si="22"/>
        <v/>
      </c>
      <c r="U72" s="39">
        <f t="shared" si="22"/>
        <v>1.0247687257535065</v>
      </c>
      <c r="V72" s="39">
        <f t="shared" si="22"/>
        <v>1.054397204426325</v>
      </c>
      <c r="W72" s="39">
        <f t="shared" si="22"/>
        <v>1.0185502283105023</v>
      </c>
      <c r="X72" s="39">
        <f t="shared" si="22"/>
        <v>1.0151302885962454</v>
      </c>
      <c r="Y72" s="39">
        <f t="shared" si="22"/>
        <v>1.0212531051614684</v>
      </c>
      <c r="Z72" s="39">
        <f t="shared" si="22"/>
        <v>1.0237837837837838</v>
      </c>
      <c r="AA72" s="39">
        <f t="shared" si="22"/>
        <v>1.0155755015839494</v>
      </c>
      <c r="AB72" s="39">
        <f t="shared" si="22"/>
        <v>1.0101377696906682</v>
      </c>
      <c r="AC72" s="39">
        <f t="shared" si="22"/>
        <v>1.0102933607822955</v>
      </c>
      <c r="AD72" s="39">
        <f t="shared" si="22"/>
        <v>1.0084055017829852</v>
      </c>
      <c r="AE72" s="39">
        <f t="shared" si="22"/>
        <v>1.0060621369032583</v>
      </c>
      <c r="AF72" s="39">
        <f t="shared" si="22"/>
        <v>1.0060256088375596</v>
      </c>
      <c r="AG72" s="39">
        <f t="shared" si="22"/>
        <v>1.00499126528575</v>
      </c>
      <c r="AH72" s="39">
        <f t="shared" si="22"/>
        <v>1.0363594126741271</v>
      </c>
      <c r="AI72" s="39">
        <f t="shared" ref="AI72:BC72" si="23">IFERROR(IF(AJ14="","",AJ14/AI14),"")</f>
        <v>1.0039574573336632</v>
      </c>
      <c r="AJ72" s="39">
        <f t="shared" si="23"/>
        <v>1.0029563932002956</v>
      </c>
      <c r="AK72" s="39">
        <f t="shared" si="23"/>
        <v>1.0034389584868582</v>
      </c>
      <c r="AL72" s="39">
        <f t="shared" si="23"/>
        <v>1.0034271725826194</v>
      </c>
      <c r="AM72" s="39">
        <f t="shared" si="23"/>
        <v>1.0031715052451817</v>
      </c>
      <c r="AN72" s="39">
        <f t="shared" si="23"/>
        <v>1.0026750972762646</v>
      </c>
      <c r="AO72" s="39">
        <f t="shared" si="23"/>
        <v>1.0024254183846713</v>
      </c>
      <c r="AP72" s="39">
        <f t="shared" si="23"/>
        <v>1.0021775949673362</v>
      </c>
      <c r="AQ72" s="39">
        <f t="shared" si="23"/>
        <v>1.0014485755673588</v>
      </c>
      <c r="AR72" s="39">
        <f t="shared" si="23"/>
        <v>1.0016875602700097</v>
      </c>
      <c r="AS72" s="39">
        <f t="shared" si="23"/>
        <v>1.0016847172081829</v>
      </c>
      <c r="AT72" s="39">
        <f t="shared" si="23"/>
        <v>1.000480538202787</v>
      </c>
      <c r="AU72" s="39" t="str">
        <f t="shared" si="23"/>
        <v/>
      </c>
      <c r="AV72" s="39" t="str">
        <f t="shared" si="23"/>
        <v/>
      </c>
      <c r="AW72" s="39" t="str">
        <f t="shared" si="23"/>
        <v/>
      </c>
      <c r="AX72" s="39" t="str">
        <f t="shared" si="23"/>
        <v/>
      </c>
      <c r="AY72" s="39" t="str">
        <f t="shared" si="23"/>
        <v/>
      </c>
      <c r="AZ72" s="39" t="str">
        <f t="shared" si="23"/>
        <v/>
      </c>
      <c r="BA72" s="39" t="str">
        <f t="shared" si="23"/>
        <v/>
      </c>
      <c r="BB72" s="39" t="str">
        <f t="shared" si="23"/>
        <v/>
      </c>
      <c r="BC72" s="39" t="str">
        <f t="shared" si="23"/>
        <v/>
      </c>
      <c r="BD72" s="40"/>
      <c r="BE72" s="17"/>
      <c r="BF72" s="17"/>
      <c r="BG72" s="17"/>
      <c r="BH72" s="17"/>
      <c r="BI72" s="17"/>
      <c r="BJ72" s="17"/>
      <c r="BK72" s="17"/>
      <c r="BL72" s="17"/>
      <c r="BM72" s="17"/>
      <c r="BN72" s="17"/>
      <c r="BO72" s="17"/>
      <c r="BP72" s="17"/>
    </row>
    <row r="73" spans="2:68" x14ac:dyDescent="0.25">
      <c r="B73" s="45">
        <f t="shared" si="21"/>
        <v>42491</v>
      </c>
      <c r="C73" s="39" t="str">
        <f t="shared" ref="C73:AH73" si="24">IFERROR(IF(D15="","",D15/C15),"")</f>
        <v/>
      </c>
      <c r="D73" s="39" t="str">
        <f t="shared" si="24"/>
        <v/>
      </c>
      <c r="E73" s="39" t="str">
        <f t="shared" si="24"/>
        <v/>
      </c>
      <c r="F73" s="39" t="str">
        <f t="shared" si="24"/>
        <v/>
      </c>
      <c r="G73" s="39" t="str">
        <f t="shared" si="24"/>
        <v/>
      </c>
      <c r="H73" s="39" t="str">
        <f t="shared" si="24"/>
        <v/>
      </c>
      <c r="I73" s="39" t="str">
        <f t="shared" si="24"/>
        <v/>
      </c>
      <c r="J73" s="39" t="str">
        <f t="shared" si="24"/>
        <v/>
      </c>
      <c r="K73" s="39" t="str">
        <f t="shared" si="24"/>
        <v/>
      </c>
      <c r="L73" s="39" t="str">
        <f t="shared" si="24"/>
        <v/>
      </c>
      <c r="M73" s="39" t="str">
        <f t="shared" si="24"/>
        <v/>
      </c>
      <c r="N73" s="39" t="str">
        <f t="shared" si="24"/>
        <v/>
      </c>
      <c r="O73" s="39" t="str">
        <f t="shared" si="24"/>
        <v/>
      </c>
      <c r="P73" s="39" t="str">
        <f t="shared" si="24"/>
        <v/>
      </c>
      <c r="Q73" s="39" t="str">
        <f t="shared" si="24"/>
        <v/>
      </c>
      <c r="R73" s="39" t="str">
        <f t="shared" si="24"/>
        <v/>
      </c>
      <c r="S73" s="39" t="str">
        <f t="shared" si="24"/>
        <v/>
      </c>
      <c r="T73" s="39" t="str">
        <f t="shared" si="24"/>
        <v/>
      </c>
      <c r="U73" s="39">
        <f t="shared" si="24"/>
        <v>1.0560281716245019</v>
      </c>
      <c r="V73" s="39">
        <f t="shared" si="24"/>
        <v>1.0204026115342764</v>
      </c>
      <c r="W73" s="39">
        <f t="shared" si="24"/>
        <v>1.0159957344708077</v>
      </c>
      <c r="X73" s="39">
        <f t="shared" si="24"/>
        <v>1.0212542639727107</v>
      </c>
      <c r="Y73" s="39">
        <f t="shared" si="24"/>
        <v>1.0195272353545735</v>
      </c>
      <c r="Z73" s="39">
        <f t="shared" si="24"/>
        <v>1.025453629032258</v>
      </c>
      <c r="AA73" s="39">
        <f t="shared" si="24"/>
        <v>1.0149913983779799</v>
      </c>
      <c r="AB73" s="39">
        <f t="shared" si="24"/>
        <v>1.011138014527845</v>
      </c>
      <c r="AC73" s="39">
        <f t="shared" si="24"/>
        <v>1.0100574712643677</v>
      </c>
      <c r="AD73" s="39">
        <f t="shared" si="24"/>
        <v>1.0075865339023233</v>
      </c>
      <c r="AE73" s="39">
        <f t="shared" si="24"/>
        <v>1.0070588235294118</v>
      </c>
      <c r="AF73" s="39">
        <f t="shared" si="24"/>
        <v>1.0056074766355141</v>
      </c>
      <c r="AG73" s="39">
        <f t="shared" si="24"/>
        <v>1.0365751289123397</v>
      </c>
      <c r="AH73" s="39">
        <f t="shared" si="24"/>
        <v>1.0039333641832484</v>
      </c>
      <c r="AI73" s="39">
        <f t="shared" ref="AI73:BC73" si="25">IFERROR(IF(AJ15="","",AJ15/AI15),"")</f>
        <v>1.0027656141968195</v>
      </c>
      <c r="AJ73" s="39">
        <f t="shared" si="25"/>
        <v>1.0039071477821191</v>
      </c>
      <c r="AK73" s="39">
        <f t="shared" si="25"/>
        <v>1.0029761904761905</v>
      </c>
      <c r="AL73" s="39">
        <f t="shared" si="25"/>
        <v>1.004108650992924</v>
      </c>
      <c r="AM73" s="39">
        <f t="shared" si="25"/>
        <v>1.0029552170947942</v>
      </c>
      <c r="AN73" s="39">
        <f t="shared" si="25"/>
        <v>1.0027198549410699</v>
      </c>
      <c r="AO73" s="39">
        <f t="shared" si="25"/>
        <v>1.0022603978300182</v>
      </c>
      <c r="AP73" s="39">
        <f t="shared" si="25"/>
        <v>1.0020297699594045</v>
      </c>
      <c r="AQ73" s="39">
        <f t="shared" si="25"/>
        <v>1.0018005851901868</v>
      </c>
      <c r="AR73" s="39">
        <f t="shared" si="25"/>
        <v>1.0015726802965625</v>
      </c>
      <c r="AS73" s="39">
        <f t="shared" si="25"/>
        <v>1.0011215791834904</v>
      </c>
      <c r="AT73" s="39" t="str">
        <f t="shared" si="25"/>
        <v/>
      </c>
      <c r="AU73" s="39" t="str">
        <f t="shared" si="25"/>
        <v/>
      </c>
      <c r="AV73" s="39" t="str">
        <f t="shared" si="25"/>
        <v/>
      </c>
      <c r="AW73" s="39" t="str">
        <f t="shared" si="25"/>
        <v/>
      </c>
      <c r="AX73" s="39" t="str">
        <f t="shared" si="25"/>
        <v/>
      </c>
      <c r="AY73" s="39" t="str">
        <f t="shared" si="25"/>
        <v/>
      </c>
      <c r="AZ73" s="39" t="str">
        <f t="shared" si="25"/>
        <v/>
      </c>
      <c r="BA73" s="39" t="str">
        <f t="shared" si="25"/>
        <v/>
      </c>
      <c r="BB73" s="39" t="str">
        <f t="shared" si="25"/>
        <v/>
      </c>
      <c r="BC73" s="39" t="str">
        <f t="shared" si="25"/>
        <v/>
      </c>
      <c r="BD73" s="40"/>
      <c r="BE73" s="17"/>
      <c r="BF73" s="17"/>
      <c r="BG73" s="17"/>
      <c r="BH73" s="17"/>
      <c r="BI73" s="17"/>
      <c r="BJ73" s="17"/>
      <c r="BK73" s="17"/>
      <c r="BL73" s="17"/>
      <c r="BM73" s="17"/>
      <c r="BN73" s="17"/>
      <c r="BO73" s="17"/>
      <c r="BP73" s="17"/>
    </row>
    <row r="74" spans="2:68" x14ac:dyDescent="0.25">
      <c r="B74" s="45">
        <f t="shared" si="21"/>
        <v>42522</v>
      </c>
      <c r="C74" s="39" t="str">
        <f t="shared" ref="C74:AH74" si="26">IFERROR(IF(D16="","",D16/C16),"")</f>
        <v/>
      </c>
      <c r="D74" s="39" t="str">
        <f t="shared" si="26"/>
        <v/>
      </c>
      <c r="E74" s="39" t="str">
        <f t="shared" si="26"/>
        <v/>
      </c>
      <c r="F74" s="39" t="str">
        <f t="shared" si="26"/>
        <v/>
      </c>
      <c r="G74" s="39" t="str">
        <f t="shared" si="26"/>
        <v/>
      </c>
      <c r="H74" s="39" t="str">
        <f t="shared" si="26"/>
        <v/>
      </c>
      <c r="I74" s="39" t="str">
        <f t="shared" si="26"/>
        <v/>
      </c>
      <c r="J74" s="39" t="str">
        <f t="shared" si="26"/>
        <v/>
      </c>
      <c r="K74" s="39" t="str">
        <f t="shared" si="26"/>
        <v/>
      </c>
      <c r="L74" s="39" t="str">
        <f t="shared" si="26"/>
        <v/>
      </c>
      <c r="M74" s="39" t="str">
        <f t="shared" si="26"/>
        <v/>
      </c>
      <c r="N74" s="39" t="str">
        <f t="shared" si="26"/>
        <v/>
      </c>
      <c r="O74" s="39" t="str">
        <f t="shared" si="26"/>
        <v/>
      </c>
      <c r="P74" s="39" t="str">
        <f t="shared" si="26"/>
        <v/>
      </c>
      <c r="Q74" s="39" t="str">
        <f t="shared" si="26"/>
        <v/>
      </c>
      <c r="R74" s="39" t="str">
        <f t="shared" si="26"/>
        <v/>
      </c>
      <c r="S74" s="39" t="str">
        <f t="shared" si="26"/>
        <v/>
      </c>
      <c r="T74" s="39" t="str">
        <f t="shared" si="26"/>
        <v/>
      </c>
      <c r="U74" s="39">
        <f t="shared" si="26"/>
        <v>1.0224690734662965</v>
      </c>
      <c r="V74" s="39">
        <f t="shared" si="26"/>
        <v>1.0155555555555555</v>
      </c>
      <c r="W74" s="39">
        <f t="shared" si="26"/>
        <v>1.0226112326768781</v>
      </c>
      <c r="X74" s="39">
        <f t="shared" si="26"/>
        <v>1.0211602472658108</v>
      </c>
      <c r="Y74" s="39">
        <f t="shared" si="26"/>
        <v>1.0218859138533178</v>
      </c>
      <c r="Z74" s="39">
        <f t="shared" si="26"/>
        <v>1.027341079972659</v>
      </c>
      <c r="AA74" s="39">
        <f t="shared" si="26"/>
        <v>1.0181858505211798</v>
      </c>
      <c r="AB74" s="39">
        <f t="shared" si="26"/>
        <v>1.0108908734480506</v>
      </c>
      <c r="AC74" s="39">
        <f t="shared" si="26"/>
        <v>1.0084033613445378</v>
      </c>
      <c r="AD74" s="39">
        <f t="shared" si="26"/>
        <v>1.0068376068376068</v>
      </c>
      <c r="AE74" s="39">
        <f t="shared" si="26"/>
        <v>1.0057300509337861</v>
      </c>
      <c r="AF74" s="39">
        <f t="shared" si="26"/>
        <v>1.0370501466894473</v>
      </c>
      <c r="AG74" s="39">
        <f t="shared" si="26"/>
        <v>1.0050409577819786</v>
      </c>
      <c r="AH74" s="39">
        <f t="shared" si="26"/>
        <v>1.0029258098223615</v>
      </c>
      <c r="AI74" s="39">
        <f t="shared" ref="AI74:BC74" si="27">IFERROR(IF(AJ16="","",AJ16/AI16),"")</f>
        <v>1.0041675349031047</v>
      </c>
      <c r="AJ74" s="39">
        <f t="shared" si="27"/>
        <v>1.0035277028429135</v>
      </c>
      <c r="AK74" s="39">
        <f t="shared" si="27"/>
        <v>1.0039288668320927</v>
      </c>
      <c r="AL74" s="39">
        <f t="shared" si="27"/>
        <v>1.0037075180226571</v>
      </c>
      <c r="AM74" s="39">
        <f t="shared" si="27"/>
        <v>1.0038990355017443</v>
      </c>
      <c r="AN74" s="39">
        <f t="shared" si="27"/>
        <v>1.0024529844644317</v>
      </c>
      <c r="AO74" s="39">
        <f t="shared" si="27"/>
        <v>1.0018352365415988</v>
      </c>
      <c r="AP74" s="39">
        <f t="shared" si="27"/>
        <v>1.0024424994911458</v>
      </c>
      <c r="AQ74" s="39">
        <f t="shared" si="27"/>
        <v>1.0014213197969544</v>
      </c>
      <c r="AR74" s="39">
        <f t="shared" si="27"/>
        <v>1.0010137875101379</v>
      </c>
      <c r="AS74" s="39" t="str">
        <f t="shared" si="27"/>
        <v/>
      </c>
      <c r="AT74" s="39" t="str">
        <f t="shared" si="27"/>
        <v/>
      </c>
      <c r="AU74" s="39" t="str">
        <f t="shared" si="27"/>
        <v/>
      </c>
      <c r="AV74" s="39" t="str">
        <f t="shared" si="27"/>
        <v/>
      </c>
      <c r="AW74" s="39" t="str">
        <f t="shared" si="27"/>
        <v/>
      </c>
      <c r="AX74" s="39" t="str">
        <f t="shared" si="27"/>
        <v/>
      </c>
      <c r="AY74" s="39" t="str">
        <f t="shared" si="27"/>
        <v/>
      </c>
      <c r="AZ74" s="39" t="str">
        <f t="shared" si="27"/>
        <v/>
      </c>
      <c r="BA74" s="39" t="str">
        <f t="shared" si="27"/>
        <v/>
      </c>
      <c r="BB74" s="39" t="str">
        <f t="shared" si="27"/>
        <v/>
      </c>
      <c r="BC74" s="39" t="str">
        <f t="shared" si="27"/>
        <v/>
      </c>
      <c r="BD74" s="40"/>
      <c r="BE74" s="17"/>
      <c r="BF74" s="17"/>
      <c r="BG74" s="17"/>
      <c r="BH74" s="17"/>
      <c r="BI74" s="17"/>
      <c r="BJ74" s="17"/>
      <c r="BK74" s="17"/>
      <c r="BL74" s="17"/>
      <c r="BM74" s="17"/>
      <c r="BN74" s="17"/>
      <c r="BO74" s="17"/>
      <c r="BP74" s="17"/>
    </row>
    <row r="75" spans="2:68" x14ac:dyDescent="0.25">
      <c r="B75" s="45">
        <f t="shared" si="21"/>
        <v>42552</v>
      </c>
      <c r="C75" s="39" t="str">
        <f t="shared" ref="C75:AH75" si="28">IFERROR(IF(D17="","",D17/C17),"")</f>
        <v/>
      </c>
      <c r="D75" s="39" t="str">
        <f t="shared" si="28"/>
        <v/>
      </c>
      <c r="E75" s="39" t="str">
        <f t="shared" si="28"/>
        <v/>
      </c>
      <c r="F75" s="39" t="str">
        <f t="shared" si="28"/>
        <v/>
      </c>
      <c r="G75" s="39" t="str">
        <f t="shared" si="28"/>
        <v/>
      </c>
      <c r="H75" s="39" t="str">
        <f t="shared" si="28"/>
        <v/>
      </c>
      <c r="I75" s="39" t="str">
        <f t="shared" si="28"/>
        <v/>
      </c>
      <c r="J75" s="39" t="str">
        <f t="shared" si="28"/>
        <v/>
      </c>
      <c r="K75" s="39" t="str">
        <f t="shared" si="28"/>
        <v/>
      </c>
      <c r="L75" s="39" t="str">
        <f t="shared" si="28"/>
        <v/>
      </c>
      <c r="M75" s="39" t="str">
        <f t="shared" si="28"/>
        <v/>
      </c>
      <c r="N75" s="39" t="str">
        <f t="shared" si="28"/>
        <v/>
      </c>
      <c r="O75" s="39" t="str">
        <f t="shared" si="28"/>
        <v/>
      </c>
      <c r="P75" s="39" t="str">
        <f t="shared" si="28"/>
        <v/>
      </c>
      <c r="Q75" s="39" t="str">
        <f t="shared" si="28"/>
        <v/>
      </c>
      <c r="R75" s="39" t="str">
        <f t="shared" si="28"/>
        <v/>
      </c>
      <c r="S75" s="39" t="str">
        <f t="shared" si="28"/>
        <v/>
      </c>
      <c r="T75" s="39" t="str">
        <f t="shared" si="28"/>
        <v/>
      </c>
      <c r="U75" s="39">
        <f t="shared" si="28"/>
        <v>1.0173869846000994</v>
      </c>
      <c r="V75" s="39">
        <f t="shared" si="28"/>
        <v>1.024658203125</v>
      </c>
      <c r="W75" s="39">
        <f t="shared" si="28"/>
        <v>1.0228734810578985</v>
      </c>
      <c r="X75" s="39">
        <f t="shared" si="28"/>
        <v>1.0225949219659911</v>
      </c>
      <c r="Y75" s="39">
        <f t="shared" si="28"/>
        <v>1.0250569476082005</v>
      </c>
      <c r="Z75" s="39">
        <f t="shared" si="28"/>
        <v>1.0337777777777777</v>
      </c>
      <c r="AA75" s="39">
        <f t="shared" si="28"/>
        <v>1.0193465176268273</v>
      </c>
      <c r="AB75" s="39">
        <f t="shared" si="28"/>
        <v>1.009067903838043</v>
      </c>
      <c r="AC75" s="39">
        <f t="shared" si="28"/>
        <v>1.0085684430512016</v>
      </c>
      <c r="AD75" s="39">
        <f t="shared" si="28"/>
        <v>1.0064235391628678</v>
      </c>
      <c r="AE75" s="39">
        <f t="shared" si="28"/>
        <v>1.0382089036774327</v>
      </c>
      <c r="AF75" s="39">
        <f t="shared" si="28"/>
        <v>1.0051177072671442</v>
      </c>
      <c r="AG75" s="39">
        <f t="shared" si="28"/>
        <v>1.0038696537678207</v>
      </c>
      <c r="AH75" s="39">
        <f t="shared" si="28"/>
        <v>1.0044633799959424</v>
      </c>
      <c r="AI75" s="39">
        <f t="shared" ref="AI75:BC75" si="29">IFERROR(IF(AJ17="","",AJ17/AI17),"")</f>
        <v>1.0046455261563321</v>
      </c>
      <c r="AJ75" s="39">
        <f t="shared" si="29"/>
        <v>1.004020908725372</v>
      </c>
      <c r="AK75" s="39">
        <f t="shared" si="29"/>
        <v>1.0044052863436124</v>
      </c>
      <c r="AL75" s="39">
        <f t="shared" si="29"/>
        <v>1.0049840510366825</v>
      </c>
      <c r="AM75" s="39">
        <f t="shared" si="29"/>
        <v>1.0037690934338426</v>
      </c>
      <c r="AN75" s="39">
        <f t="shared" si="29"/>
        <v>1.0023715415019763</v>
      </c>
      <c r="AO75" s="39">
        <f t="shared" si="29"/>
        <v>1.0023659305993691</v>
      </c>
      <c r="AP75" s="39">
        <f t="shared" si="29"/>
        <v>1.0015735641227379</v>
      </c>
      <c r="AQ75" s="39">
        <f t="shared" si="29"/>
        <v>1.0015710919088767</v>
      </c>
      <c r="AR75" s="39" t="str">
        <f t="shared" si="29"/>
        <v/>
      </c>
      <c r="AS75" s="39" t="str">
        <f t="shared" si="29"/>
        <v/>
      </c>
      <c r="AT75" s="39" t="str">
        <f t="shared" si="29"/>
        <v/>
      </c>
      <c r="AU75" s="39" t="str">
        <f t="shared" si="29"/>
        <v/>
      </c>
      <c r="AV75" s="39" t="str">
        <f t="shared" si="29"/>
        <v/>
      </c>
      <c r="AW75" s="39" t="str">
        <f t="shared" si="29"/>
        <v/>
      </c>
      <c r="AX75" s="39" t="str">
        <f t="shared" si="29"/>
        <v/>
      </c>
      <c r="AY75" s="39" t="str">
        <f t="shared" si="29"/>
        <v/>
      </c>
      <c r="AZ75" s="39" t="str">
        <f t="shared" si="29"/>
        <v/>
      </c>
      <c r="BA75" s="39" t="str">
        <f t="shared" si="29"/>
        <v/>
      </c>
      <c r="BB75" s="39" t="str">
        <f t="shared" si="29"/>
        <v/>
      </c>
      <c r="BC75" s="39" t="str">
        <f t="shared" si="29"/>
        <v/>
      </c>
      <c r="BD75" s="40"/>
      <c r="BE75" s="17"/>
      <c r="BF75" s="17"/>
      <c r="BG75" s="17"/>
      <c r="BH75" s="17"/>
      <c r="BI75" s="17"/>
      <c r="BJ75" s="17"/>
      <c r="BK75" s="17"/>
      <c r="BL75" s="17"/>
      <c r="BM75" s="17"/>
      <c r="BN75" s="17"/>
      <c r="BO75" s="17"/>
      <c r="BP75" s="17"/>
    </row>
    <row r="76" spans="2:68" x14ac:dyDescent="0.25">
      <c r="B76" s="45">
        <f t="shared" si="21"/>
        <v>42583</v>
      </c>
      <c r="C76" s="39" t="str">
        <f t="shared" ref="C76:AH76" si="30">IFERROR(IF(D18="","",D18/C18),"")</f>
        <v/>
      </c>
      <c r="D76" s="39" t="str">
        <f t="shared" si="30"/>
        <v/>
      </c>
      <c r="E76" s="39" t="str">
        <f t="shared" si="30"/>
        <v/>
      </c>
      <c r="F76" s="39" t="str">
        <f t="shared" si="30"/>
        <v/>
      </c>
      <c r="G76" s="39" t="str">
        <f t="shared" si="30"/>
        <v/>
      </c>
      <c r="H76" s="39" t="str">
        <f t="shared" si="30"/>
        <v/>
      </c>
      <c r="I76" s="39" t="str">
        <f t="shared" si="30"/>
        <v/>
      </c>
      <c r="J76" s="39" t="str">
        <f t="shared" si="30"/>
        <v/>
      </c>
      <c r="K76" s="39" t="str">
        <f t="shared" si="30"/>
        <v/>
      </c>
      <c r="L76" s="39" t="str">
        <f t="shared" si="30"/>
        <v/>
      </c>
      <c r="M76" s="39" t="str">
        <f t="shared" si="30"/>
        <v/>
      </c>
      <c r="N76" s="39" t="str">
        <f t="shared" si="30"/>
        <v/>
      </c>
      <c r="O76" s="39" t="str">
        <f t="shared" si="30"/>
        <v/>
      </c>
      <c r="P76" s="39" t="str">
        <f t="shared" si="30"/>
        <v/>
      </c>
      <c r="Q76" s="39" t="str">
        <f t="shared" si="30"/>
        <v/>
      </c>
      <c r="R76" s="39" t="str">
        <f t="shared" si="30"/>
        <v/>
      </c>
      <c r="S76" s="39" t="str">
        <f t="shared" si="30"/>
        <v/>
      </c>
      <c r="T76" s="39" t="str">
        <f t="shared" si="30"/>
        <v/>
      </c>
      <c r="U76" s="39">
        <f t="shared" si="30"/>
        <v>1.0289017341040463</v>
      </c>
      <c r="V76" s="39">
        <f t="shared" si="30"/>
        <v>1.0275280898876404</v>
      </c>
      <c r="W76" s="39">
        <f t="shared" si="30"/>
        <v>1.0273373428102788</v>
      </c>
      <c r="X76" s="39">
        <f t="shared" si="30"/>
        <v>1.0276742948376796</v>
      </c>
      <c r="Y76" s="39">
        <f t="shared" si="30"/>
        <v>1.0315898498187468</v>
      </c>
      <c r="Z76" s="39">
        <f t="shared" si="30"/>
        <v>1.0353915662650603</v>
      </c>
      <c r="AA76" s="39">
        <f t="shared" si="30"/>
        <v>1.0150303030303029</v>
      </c>
      <c r="AB76" s="39">
        <f t="shared" si="30"/>
        <v>1.010508717458801</v>
      </c>
      <c r="AC76" s="39">
        <f t="shared" si="30"/>
        <v>1.0087449775466792</v>
      </c>
      <c r="AD76" s="39">
        <f t="shared" si="30"/>
        <v>1.0387882818877165</v>
      </c>
      <c r="AE76" s="39">
        <f t="shared" si="30"/>
        <v>1.0072176949941793</v>
      </c>
      <c r="AF76" s="39">
        <f t="shared" si="30"/>
        <v>1.0046232085067037</v>
      </c>
      <c r="AG76" s="39">
        <f t="shared" si="30"/>
        <v>1.0055223193741372</v>
      </c>
      <c r="AH76" s="39">
        <f t="shared" si="30"/>
        <v>1.0050343249427918</v>
      </c>
      <c r="AI76" s="39">
        <f t="shared" ref="AI76:BC76" si="31">IFERROR(IF(AJ18="","",AJ18/AI18),"")</f>
        <v>1.0054644808743169</v>
      </c>
      <c r="AJ76" s="39">
        <f t="shared" si="31"/>
        <v>1.0045289855072463</v>
      </c>
      <c r="AK76" s="39">
        <f t="shared" si="31"/>
        <v>1.0054102795311091</v>
      </c>
      <c r="AL76" s="39">
        <f t="shared" si="31"/>
        <v>1.0056053811659194</v>
      </c>
      <c r="AM76" s="39">
        <f t="shared" si="31"/>
        <v>1.0028985507246377</v>
      </c>
      <c r="AN76" s="39">
        <f t="shared" si="31"/>
        <v>1.0028901734104045</v>
      </c>
      <c r="AO76" s="39">
        <f t="shared" si="31"/>
        <v>1.0015517623586787</v>
      </c>
      <c r="AP76" s="39">
        <f t="shared" si="31"/>
        <v>1.0017706949977867</v>
      </c>
      <c r="AQ76" s="39" t="str">
        <f t="shared" si="31"/>
        <v/>
      </c>
      <c r="AR76" s="39" t="str">
        <f t="shared" si="31"/>
        <v/>
      </c>
      <c r="AS76" s="39" t="str">
        <f t="shared" si="31"/>
        <v/>
      </c>
      <c r="AT76" s="39" t="str">
        <f t="shared" si="31"/>
        <v/>
      </c>
      <c r="AU76" s="39" t="str">
        <f t="shared" si="31"/>
        <v/>
      </c>
      <c r="AV76" s="39" t="str">
        <f t="shared" si="31"/>
        <v/>
      </c>
      <c r="AW76" s="39" t="str">
        <f t="shared" si="31"/>
        <v/>
      </c>
      <c r="AX76" s="39" t="str">
        <f t="shared" si="31"/>
        <v/>
      </c>
      <c r="AY76" s="39" t="str">
        <f t="shared" si="31"/>
        <v/>
      </c>
      <c r="AZ76" s="39" t="str">
        <f t="shared" si="31"/>
        <v/>
      </c>
      <c r="BA76" s="39" t="str">
        <f t="shared" si="31"/>
        <v/>
      </c>
      <c r="BB76" s="39" t="str">
        <f t="shared" si="31"/>
        <v/>
      </c>
      <c r="BC76" s="39" t="str">
        <f t="shared" si="31"/>
        <v/>
      </c>
      <c r="BD76" s="40"/>
      <c r="BE76" s="17"/>
      <c r="BF76" s="17"/>
      <c r="BG76" s="17"/>
      <c r="BH76" s="17"/>
      <c r="BI76" s="17"/>
      <c r="BJ76" s="17"/>
      <c r="BK76" s="17"/>
      <c r="BL76" s="17"/>
      <c r="BM76" s="17"/>
      <c r="BN76" s="17"/>
      <c r="BO76" s="17"/>
      <c r="BP76" s="17"/>
    </row>
    <row r="77" spans="2:68" x14ac:dyDescent="0.25">
      <c r="B77" s="45">
        <f t="shared" si="21"/>
        <v>42614</v>
      </c>
      <c r="C77" s="39" t="str">
        <f t="shared" ref="C77:AH77" si="32">IFERROR(IF(D19="","",D19/C19),"")</f>
        <v/>
      </c>
      <c r="D77" s="39" t="str">
        <f t="shared" si="32"/>
        <v/>
      </c>
      <c r="E77" s="39" t="str">
        <f t="shared" si="32"/>
        <v/>
      </c>
      <c r="F77" s="39" t="str">
        <f t="shared" si="32"/>
        <v/>
      </c>
      <c r="G77" s="39" t="str">
        <f t="shared" si="32"/>
        <v/>
      </c>
      <c r="H77" s="39" t="str">
        <f t="shared" si="32"/>
        <v/>
      </c>
      <c r="I77" s="39" t="str">
        <f t="shared" si="32"/>
        <v/>
      </c>
      <c r="J77" s="39" t="str">
        <f t="shared" si="32"/>
        <v/>
      </c>
      <c r="K77" s="39" t="str">
        <f t="shared" si="32"/>
        <v/>
      </c>
      <c r="L77" s="39" t="str">
        <f t="shared" si="32"/>
        <v/>
      </c>
      <c r="M77" s="39" t="str">
        <f t="shared" si="32"/>
        <v/>
      </c>
      <c r="N77" s="39" t="str">
        <f t="shared" si="32"/>
        <v/>
      </c>
      <c r="O77" s="39" t="str">
        <f t="shared" si="32"/>
        <v/>
      </c>
      <c r="P77" s="39" t="str">
        <f t="shared" si="32"/>
        <v/>
      </c>
      <c r="Q77" s="39" t="str">
        <f t="shared" si="32"/>
        <v/>
      </c>
      <c r="R77" s="39" t="str">
        <f t="shared" si="32"/>
        <v/>
      </c>
      <c r="S77" s="39" t="str">
        <f t="shared" si="32"/>
        <v/>
      </c>
      <c r="T77" s="39" t="str">
        <f t="shared" si="32"/>
        <v/>
      </c>
      <c r="U77" s="39">
        <f t="shared" si="32"/>
        <v>1.0280491648282382</v>
      </c>
      <c r="V77" s="39">
        <f t="shared" si="32"/>
        <v>1.0288166768853464</v>
      </c>
      <c r="W77" s="39">
        <f t="shared" si="32"/>
        <v>1.0280095351609058</v>
      </c>
      <c r="X77" s="39">
        <f t="shared" si="32"/>
        <v>1.0278260869565217</v>
      </c>
      <c r="Y77" s="39">
        <f t="shared" si="32"/>
        <v>1.0250987027636773</v>
      </c>
      <c r="Z77" s="39">
        <f t="shared" si="32"/>
        <v>1.026685006877579</v>
      </c>
      <c r="AA77" s="39">
        <f t="shared" si="32"/>
        <v>1.015273311897106</v>
      </c>
      <c r="AB77" s="39">
        <f t="shared" si="32"/>
        <v>1.0097651095275799</v>
      </c>
      <c r="AC77" s="39">
        <f t="shared" si="32"/>
        <v>1.0398124884069946</v>
      </c>
      <c r="AD77" s="39">
        <f t="shared" si="32"/>
        <v>1.0072651790347691</v>
      </c>
      <c r="AE77" s="39">
        <f t="shared" si="32"/>
        <v>1.0046367851622875</v>
      </c>
      <c r="AF77" s="39">
        <f t="shared" si="32"/>
        <v>1.005897435897436</v>
      </c>
      <c r="AG77" s="39">
        <f t="shared" si="32"/>
        <v>1.0061177670150394</v>
      </c>
      <c r="AH77" s="39">
        <f t="shared" si="32"/>
        <v>1.0053204965796807</v>
      </c>
      <c r="AI77" s="39">
        <f t="shared" ref="AI77:BC77" si="33">IFERROR(IF(AJ19="","",AJ19/AI19),"")</f>
        <v>1.0060483870967742</v>
      </c>
      <c r="AJ77" s="39">
        <f t="shared" si="33"/>
        <v>1.0050100200400802</v>
      </c>
      <c r="AK77" s="39">
        <f t="shared" si="33"/>
        <v>1.0047357926221336</v>
      </c>
      <c r="AL77" s="39">
        <f t="shared" si="33"/>
        <v>1.0039692384023815</v>
      </c>
      <c r="AM77" s="39">
        <f t="shared" si="33"/>
        <v>1.0034593526068694</v>
      </c>
      <c r="AN77" s="39">
        <f t="shared" si="33"/>
        <v>1.0019699581383896</v>
      </c>
      <c r="AO77" s="39">
        <f t="shared" si="33"/>
        <v>1.0022118456623248</v>
      </c>
      <c r="AP77" s="39" t="str">
        <f t="shared" si="33"/>
        <v/>
      </c>
      <c r="AQ77" s="39" t="str">
        <f t="shared" si="33"/>
        <v/>
      </c>
      <c r="AR77" s="39" t="str">
        <f t="shared" si="33"/>
        <v/>
      </c>
      <c r="AS77" s="39" t="str">
        <f t="shared" si="33"/>
        <v/>
      </c>
      <c r="AT77" s="39" t="str">
        <f t="shared" si="33"/>
        <v/>
      </c>
      <c r="AU77" s="39" t="str">
        <f t="shared" si="33"/>
        <v/>
      </c>
      <c r="AV77" s="39" t="str">
        <f t="shared" si="33"/>
        <v/>
      </c>
      <c r="AW77" s="39" t="str">
        <f t="shared" si="33"/>
        <v/>
      </c>
      <c r="AX77" s="39" t="str">
        <f t="shared" si="33"/>
        <v/>
      </c>
      <c r="AY77" s="39" t="str">
        <f t="shared" si="33"/>
        <v/>
      </c>
      <c r="AZ77" s="39" t="str">
        <f t="shared" si="33"/>
        <v/>
      </c>
      <c r="BA77" s="39" t="str">
        <f t="shared" si="33"/>
        <v/>
      </c>
      <c r="BB77" s="39" t="str">
        <f t="shared" si="33"/>
        <v/>
      </c>
      <c r="BC77" s="39" t="str">
        <f t="shared" si="33"/>
        <v/>
      </c>
      <c r="BD77" s="40"/>
      <c r="BE77" s="17"/>
      <c r="BF77" s="17"/>
      <c r="BG77" s="17"/>
      <c r="BH77" s="17"/>
      <c r="BI77" s="17"/>
      <c r="BJ77" s="17"/>
      <c r="BK77" s="17"/>
      <c r="BL77" s="17"/>
      <c r="BM77" s="17"/>
      <c r="BN77" s="17"/>
      <c r="BO77" s="17"/>
      <c r="BP77" s="17"/>
    </row>
    <row r="78" spans="2:68" x14ac:dyDescent="0.25">
      <c r="B78" s="45">
        <f t="shared" si="21"/>
        <v>42644</v>
      </c>
      <c r="C78" s="39" t="str">
        <f t="shared" ref="C78:AH78" si="34">IFERROR(IF(D20="","",D20/C20),"")</f>
        <v/>
      </c>
      <c r="D78" s="39" t="str">
        <f t="shared" si="34"/>
        <v/>
      </c>
      <c r="E78" s="39" t="str">
        <f t="shared" si="34"/>
        <v/>
      </c>
      <c r="F78" s="39" t="str">
        <f t="shared" si="34"/>
        <v/>
      </c>
      <c r="G78" s="39" t="str">
        <f t="shared" si="34"/>
        <v/>
      </c>
      <c r="H78" s="39" t="str">
        <f t="shared" si="34"/>
        <v/>
      </c>
      <c r="I78" s="39" t="str">
        <f t="shared" si="34"/>
        <v/>
      </c>
      <c r="J78" s="39" t="str">
        <f t="shared" si="34"/>
        <v/>
      </c>
      <c r="K78" s="39" t="str">
        <f t="shared" si="34"/>
        <v/>
      </c>
      <c r="L78" s="39" t="str">
        <f t="shared" si="34"/>
        <v/>
      </c>
      <c r="M78" s="39" t="str">
        <f t="shared" si="34"/>
        <v/>
      </c>
      <c r="N78" s="39" t="str">
        <f t="shared" si="34"/>
        <v/>
      </c>
      <c r="O78" s="39" t="str">
        <f t="shared" si="34"/>
        <v/>
      </c>
      <c r="P78" s="39" t="str">
        <f t="shared" si="34"/>
        <v/>
      </c>
      <c r="Q78" s="39" t="str">
        <f t="shared" si="34"/>
        <v/>
      </c>
      <c r="R78" s="39" t="str">
        <f t="shared" si="34"/>
        <v/>
      </c>
      <c r="S78" s="39" t="str">
        <f t="shared" si="34"/>
        <v/>
      </c>
      <c r="T78" s="39" t="str">
        <f t="shared" si="34"/>
        <v/>
      </c>
      <c r="U78" s="39">
        <f t="shared" si="34"/>
        <v>1.0319565872776606</v>
      </c>
      <c r="V78" s="39">
        <f t="shared" si="34"/>
        <v>1.0283377154542799</v>
      </c>
      <c r="W78" s="39">
        <f t="shared" si="34"/>
        <v>1.0289772727272728</v>
      </c>
      <c r="X78" s="39">
        <f t="shared" si="34"/>
        <v>1.0267807840971839</v>
      </c>
      <c r="Y78" s="39">
        <f t="shared" si="34"/>
        <v>1.0223178273729496</v>
      </c>
      <c r="Z78" s="39">
        <f t="shared" si="34"/>
        <v>1.0270910047343504</v>
      </c>
      <c r="AA78" s="39">
        <f t="shared" si="34"/>
        <v>1.0143405889884762</v>
      </c>
      <c r="AB78" s="39">
        <f t="shared" si="34"/>
        <v>1.0411186487609028</v>
      </c>
      <c r="AC78" s="39">
        <f t="shared" si="34"/>
        <v>1.0072590738423028</v>
      </c>
      <c r="AD78" s="39">
        <f t="shared" si="34"/>
        <v>1.0057157057654076</v>
      </c>
      <c r="AE78" s="39">
        <f t="shared" si="34"/>
        <v>1.007165801828515</v>
      </c>
      <c r="AF78" s="39">
        <f t="shared" si="34"/>
        <v>1.0066241413150148</v>
      </c>
      <c r="AG78" s="39">
        <f t="shared" si="34"/>
        <v>1.0068242749207896</v>
      </c>
      <c r="AH78" s="39">
        <f t="shared" si="34"/>
        <v>1.0058097312999275</v>
      </c>
      <c r="AI78" s="39">
        <f t="shared" ref="AI78:BC78" si="35">IFERROR(IF(AJ20="","",AJ20/AI20),"")</f>
        <v>1.0060168471720818</v>
      </c>
      <c r="AJ78" s="39">
        <f t="shared" si="35"/>
        <v>1.005023923444976</v>
      </c>
      <c r="AK78" s="39">
        <f t="shared" si="35"/>
        <v>1.0040466555582004</v>
      </c>
      <c r="AL78" s="39">
        <f t="shared" si="35"/>
        <v>1.0047415836889522</v>
      </c>
      <c r="AM78" s="39">
        <f t="shared" si="35"/>
        <v>1.002831524303917</v>
      </c>
      <c r="AN78" s="39">
        <f t="shared" si="35"/>
        <v>1.0021176470588236</v>
      </c>
      <c r="AO78" s="39" t="str">
        <f t="shared" si="35"/>
        <v/>
      </c>
      <c r="AP78" s="39" t="str">
        <f t="shared" si="35"/>
        <v/>
      </c>
      <c r="AQ78" s="39" t="str">
        <f t="shared" si="35"/>
        <v/>
      </c>
      <c r="AR78" s="39" t="str">
        <f t="shared" si="35"/>
        <v/>
      </c>
      <c r="AS78" s="39" t="str">
        <f t="shared" si="35"/>
        <v/>
      </c>
      <c r="AT78" s="39" t="str">
        <f t="shared" si="35"/>
        <v/>
      </c>
      <c r="AU78" s="39" t="str">
        <f t="shared" si="35"/>
        <v/>
      </c>
      <c r="AV78" s="39" t="str">
        <f t="shared" si="35"/>
        <v/>
      </c>
      <c r="AW78" s="39" t="str">
        <f t="shared" si="35"/>
        <v/>
      </c>
      <c r="AX78" s="39" t="str">
        <f t="shared" si="35"/>
        <v/>
      </c>
      <c r="AY78" s="39" t="str">
        <f t="shared" si="35"/>
        <v/>
      </c>
      <c r="AZ78" s="39" t="str">
        <f t="shared" si="35"/>
        <v/>
      </c>
      <c r="BA78" s="39" t="str">
        <f t="shared" si="35"/>
        <v/>
      </c>
      <c r="BB78" s="39" t="str">
        <f t="shared" si="35"/>
        <v/>
      </c>
      <c r="BC78" s="39" t="str">
        <f t="shared" si="35"/>
        <v/>
      </c>
      <c r="BD78" s="40"/>
      <c r="BE78" s="17"/>
      <c r="BF78" s="17"/>
      <c r="BG78" s="17"/>
      <c r="BH78" s="17"/>
      <c r="BI78" s="17"/>
      <c r="BJ78" s="17"/>
      <c r="BK78" s="17"/>
      <c r="BL78" s="17"/>
      <c r="BM78" s="17"/>
      <c r="BN78" s="17"/>
      <c r="BO78" s="17"/>
      <c r="BP78" s="17"/>
    </row>
    <row r="79" spans="2:68" x14ac:dyDescent="0.25">
      <c r="B79" s="45">
        <f t="shared" si="21"/>
        <v>42675</v>
      </c>
      <c r="C79" s="39" t="str">
        <f t="shared" ref="C79:AH79" si="36">IFERROR(IF(D21="","",D21/C21),"")</f>
        <v/>
      </c>
      <c r="D79" s="39" t="str">
        <f t="shared" si="36"/>
        <v/>
      </c>
      <c r="E79" s="39" t="str">
        <f t="shared" si="36"/>
        <v/>
      </c>
      <c r="F79" s="39" t="str">
        <f t="shared" si="36"/>
        <v/>
      </c>
      <c r="G79" s="39" t="str">
        <f t="shared" si="36"/>
        <v/>
      </c>
      <c r="H79" s="39" t="str">
        <f t="shared" si="36"/>
        <v/>
      </c>
      <c r="I79" s="39" t="str">
        <f t="shared" si="36"/>
        <v/>
      </c>
      <c r="J79" s="39" t="str">
        <f t="shared" si="36"/>
        <v/>
      </c>
      <c r="K79" s="39" t="str">
        <f t="shared" si="36"/>
        <v/>
      </c>
      <c r="L79" s="39" t="str">
        <f t="shared" si="36"/>
        <v/>
      </c>
      <c r="M79" s="39" t="str">
        <f t="shared" si="36"/>
        <v/>
      </c>
      <c r="N79" s="39" t="str">
        <f t="shared" si="36"/>
        <v/>
      </c>
      <c r="O79" s="39" t="str">
        <f t="shared" si="36"/>
        <v/>
      </c>
      <c r="P79" s="39" t="str">
        <f t="shared" si="36"/>
        <v/>
      </c>
      <c r="Q79" s="39" t="str">
        <f t="shared" si="36"/>
        <v/>
      </c>
      <c r="R79" s="39" t="str">
        <f t="shared" si="36"/>
        <v/>
      </c>
      <c r="S79" s="39" t="str">
        <f t="shared" si="36"/>
        <v/>
      </c>
      <c r="T79" s="39" t="str">
        <f t="shared" si="36"/>
        <v/>
      </c>
      <c r="U79" s="39">
        <f t="shared" si="36"/>
        <v>1.033658383139352</v>
      </c>
      <c r="V79" s="39">
        <f t="shared" si="36"/>
        <v>1.0307364576993305</v>
      </c>
      <c r="W79" s="39">
        <f t="shared" si="36"/>
        <v>1.02804842043106</v>
      </c>
      <c r="X79" s="39">
        <f t="shared" si="36"/>
        <v>1.0218265364732912</v>
      </c>
      <c r="Y79" s="39">
        <f t="shared" si="36"/>
        <v>1.0219224283305228</v>
      </c>
      <c r="Z79" s="39">
        <f t="shared" si="36"/>
        <v>1.023927392739274</v>
      </c>
      <c r="AA79" s="39">
        <f t="shared" si="36"/>
        <v>1.0472303813261938</v>
      </c>
      <c r="AB79" s="39">
        <f t="shared" si="36"/>
        <v>1.0092666137145883</v>
      </c>
      <c r="AC79" s="39">
        <f t="shared" si="36"/>
        <v>1.0060335781741867</v>
      </c>
      <c r="AD79" s="39">
        <f t="shared" si="36"/>
        <v>1.0078226857887875</v>
      </c>
      <c r="AE79" s="39">
        <f t="shared" si="36"/>
        <v>1.0072445019404916</v>
      </c>
      <c r="AF79" s="39">
        <f t="shared" si="36"/>
        <v>1.0074492679167737</v>
      </c>
      <c r="AG79" s="39">
        <f t="shared" si="36"/>
        <v>1.0063742988271289</v>
      </c>
      <c r="AH79" s="39">
        <f t="shared" si="36"/>
        <v>1.0063339244996199</v>
      </c>
      <c r="AI79" s="39">
        <f t="shared" ref="AI79:BC79" si="37">IFERROR(IF(AJ21="","",AJ21/AI21),"")</f>
        <v>1.005790533736153</v>
      </c>
      <c r="AJ79" s="39">
        <f t="shared" si="37"/>
        <v>1.0045056320400501</v>
      </c>
      <c r="AK79" s="39">
        <f t="shared" si="37"/>
        <v>1.0042362322452032</v>
      </c>
      <c r="AL79" s="39">
        <f t="shared" si="37"/>
        <v>1.0037220843672456</v>
      </c>
      <c r="AM79" s="39">
        <f t="shared" si="37"/>
        <v>1.0029666254635352</v>
      </c>
      <c r="AN79" s="39" t="str">
        <f t="shared" si="37"/>
        <v/>
      </c>
      <c r="AO79" s="39" t="str">
        <f t="shared" si="37"/>
        <v/>
      </c>
      <c r="AP79" s="39" t="str">
        <f t="shared" si="37"/>
        <v/>
      </c>
      <c r="AQ79" s="39" t="str">
        <f t="shared" si="37"/>
        <v/>
      </c>
      <c r="AR79" s="39" t="str">
        <f t="shared" si="37"/>
        <v/>
      </c>
      <c r="AS79" s="39" t="str">
        <f t="shared" si="37"/>
        <v/>
      </c>
      <c r="AT79" s="39" t="str">
        <f t="shared" si="37"/>
        <v/>
      </c>
      <c r="AU79" s="39" t="str">
        <f t="shared" si="37"/>
        <v/>
      </c>
      <c r="AV79" s="39" t="str">
        <f t="shared" si="37"/>
        <v/>
      </c>
      <c r="AW79" s="39" t="str">
        <f t="shared" si="37"/>
        <v/>
      </c>
      <c r="AX79" s="39" t="str">
        <f t="shared" si="37"/>
        <v/>
      </c>
      <c r="AY79" s="39" t="str">
        <f t="shared" si="37"/>
        <v/>
      </c>
      <c r="AZ79" s="39" t="str">
        <f t="shared" si="37"/>
        <v/>
      </c>
      <c r="BA79" s="39" t="str">
        <f t="shared" si="37"/>
        <v/>
      </c>
      <c r="BB79" s="39" t="str">
        <f t="shared" si="37"/>
        <v/>
      </c>
      <c r="BC79" s="39" t="str">
        <f t="shared" si="37"/>
        <v/>
      </c>
      <c r="BD79" s="40"/>
      <c r="BE79" s="17"/>
      <c r="BF79" s="17"/>
      <c r="BG79" s="17"/>
      <c r="BH79" s="17"/>
      <c r="BI79" s="17"/>
      <c r="BJ79" s="17"/>
      <c r="BK79" s="17"/>
      <c r="BL79" s="17"/>
      <c r="BM79" s="17"/>
      <c r="BN79" s="17"/>
      <c r="BO79" s="17"/>
      <c r="BP79" s="17"/>
    </row>
    <row r="80" spans="2:68" x14ac:dyDescent="0.25">
      <c r="B80" s="45">
        <f t="shared" si="21"/>
        <v>42705</v>
      </c>
      <c r="C80" s="39" t="str">
        <f t="shared" ref="C80:AH80" si="38">IFERROR(IF(D22="","",D22/C22),"")</f>
        <v/>
      </c>
      <c r="D80" s="39" t="str">
        <f t="shared" si="38"/>
        <v/>
      </c>
      <c r="E80" s="39" t="str">
        <f t="shared" si="38"/>
        <v/>
      </c>
      <c r="F80" s="39" t="str">
        <f t="shared" si="38"/>
        <v/>
      </c>
      <c r="G80" s="39" t="str">
        <f t="shared" si="38"/>
        <v/>
      </c>
      <c r="H80" s="39" t="str">
        <f t="shared" si="38"/>
        <v/>
      </c>
      <c r="I80" s="39" t="str">
        <f t="shared" si="38"/>
        <v/>
      </c>
      <c r="J80" s="39" t="str">
        <f t="shared" si="38"/>
        <v/>
      </c>
      <c r="K80" s="39" t="str">
        <f t="shared" si="38"/>
        <v/>
      </c>
      <c r="L80" s="39" t="str">
        <f t="shared" si="38"/>
        <v/>
      </c>
      <c r="M80" s="39" t="str">
        <f t="shared" si="38"/>
        <v/>
      </c>
      <c r="N80" s="39" t="str">
        <f t="shared" si="38"/>
        <v/>
      </c>
      <c r="O80" s="39" t="str">
        <f t="shared" si="38"/>
        <v/>
      </c>
      <c r="P80" s="39" t="str">
        <f t="shared" si="38"/>
        <v/>
      </c>
      <c r="Q80" s="39" t="str">
        <f t="shared" si="38"/>
        <v/>
      </c>
      <c r="R80" s="39" t="str">
        <f t="shared" si="38"/>
        <v/>
      </c>
      <c r="S80" s="39" t="str">
        <f t="shared" si="38"/>
        <v/>
      </c>
      <c r="T80" s="39" t="str">
        <f t="shared" si="38"/>
        <v/>
      </c>
      <c r="U80" s="39">
        <f t="shared" si="38"/>
        <v>1.0346638655462186</v>
      </c>
      <c r="V80" s="39">
        <f t="shared" si="38"/>
        <v>1.0301184433164128</v>
      </c>
      <c r="W80" s="39">
        <f t="shared" si="38"/>
        <v>1.0229960578186597</v>
      </c>
      <c r="X80" s="39">
        <f t="shared" si="38"/>
        <v>1.0218368657675017</v>
      </c>
      <c r="Y80" s="39">
        <f t="shared" si="38"/>
        <v>1.0201131363922062</v>
      </c>
      <c r="Z80" s="39">
        <f t="shared" si="38"/>
        <v>1.054518712857512</v>
      </c>
      <c r="AA80" s="39">
        <f t="shared" si="38"/>
        <v>1.0165862484921593</v>
      </c>
      <c r="AB80" s="39">
        <f t="shared" si="38"/>
        <v>1.0071195490952241</v>
      </c>
      <c r="AC80" s="39">
        <f t="shared" si="38"/>
        <v>1.0085419734904271</v>
      </c>
      <c r="AD80" s="39">
        <f t="shared" si="38"/>
        <v>1.0070093457943925</v>
      </c>
      <c r="AE80" s="39">
        <f t="shared" si="38"/>
        <v>1.0084106728538282</v>
      </c>
      <c r="AF80" s="39">
        <f t="shared" si="38"/>
        <v>1.007765314926661</v>
      </c>
      <c r="AG80" s="39">
        <f t="shared" si="38"/>
        <v>1.0071347031963471</v>
      </c>
      <c r="AH80" s="39">
        <f t="shared" si="38"/>
        <v>1.0062340606404081</v>
      </c>
      <c r="AI80" s="39">
        <f t="shared" ref="AI80:BC80" si="39">IFERROR(IF(AJ22="","",AJ22/AI22),"")</f>
        <v>1.004505773021684</v>
      </c>
      <c r="AJ80" s="39">
        <f t="shared" si="39"/>
        <v>1.0042052144659377</v>
      </c>
      <c r="AK80" s="39">
        <f t="shared" si="39"/>
        <v>1.0033500837520939</v>
      </c>
      <c r="AL80" s="39">
        <f t="shared" si="39"/>
        <v>1.0038953811908737</v>
      </c>
      <c r="AM80" s="39" t="str">
        <f t="shared" si="39"/>
        <v/>
      </c>
      <c r="AN80" s="39" t="str">
        <f t="shared" si="39"/>
        <v/>
      </c>
      <c r="AO80" s="39" t="str">
        <f t="shared" si="39"/>
        <v/>
      </c>
      <c r="AP80" s="39" t="str">
        <f t="shared" si="39"/>
        <v/>
      </c>
      <c r="AQ80" s="39" t="str">
        <f t="shared" si="39"/>
        <v/>
      </c>
      <c r="AR80" s="39" t="str">
        <f t="shared" si="39"/>
        <v/>
      </c>
      <c r="AS80" s="39" t="str">
        <f t="shared" si="39"/>
        <v/>
      </c>
      <c r="AT80" s="39" t="str">
        <f t="shared" si="39"/>
        <v/>
      </c>
      <c r="AU80" s="39" t="str">
        <f t="shared" si="39"/>
        <v/>
      </c>
      <c r="AV80" s="39" t="str">
        <f t="shared" si="39"/>
        <v/>
      </c>
      <c r="AW80" s="39" t="str">
        <f t="shared" si="39"/>
        <v/>
      </c>
      <c r="AX80" s="39" t="str">
        <f t="shared" si="39"/>
        <v/>
      </c>
      <c r="AY80" s="39" t="str">
        <f t="shared" si="39"/>
        <v/>
      </c>
      <c r="AZ80" s="39" t="str">
        <f t="shared" si="39"/>
        <v/>
      </c>
      <c r="BA80" s="39" t="str">
        <f t="shared" si="39"/>
        <v/>
      </c>
      <c r="BB80" s="39" t="str">
        <f t="shared" si="39"/>
        <v/>
      </c>
      <c r="BC80" s="39" t="str">
        <f t="shared" si="39"/>
        <v/>
      </c>
      <c r="BD80" s="40"/>
      <c r="BE80" s="17"/>
      <c r="BF80" s="17"/>
      <c r="BG80" s="17"/>
      <c r="BH80" s="17"/>
      <c r="BI80" s="17"/>
      <c r="BJ80" s="17"/>
      <c r="BK80" s="17"/>
      <c r="BL80" s="17"/>
      <c r="BM80" s="17"/>
      <c r="BN80" s="17"/>
      <c r="BO80" s="17"/>
      <c r="BP80" s="17"/>
    </row>
    <row r="81" spans="2:68" x14ac:dyDescent="0.25">
      <c r="B81" s="45">
        <f t="shared" si="21"/>
        <v>42736</v>
      </c>
      <c r="C81" s="39" t="str">
        <f t="shared" ref="C81:AH81" si="40">IFERROR(IF(D23="","",D23/C23),"")</f>
        <v/>
      </c>
      <c r="D81" s="39" t="str">
        <f t="shared" si="40"/>
        <v/>
      </c>
      <c r="E81" s="39" t="str">
        <f t="shared" si="40"/>
        <v/>
      </c>
      <c r="F81" s="39" t="str">
        <f t="shared" si="40"/>
        <v/>
      </c>
      <c r="G81" s="39" t="str">
        <f t="shared" si="40"/>
        <v/>
      </c>
      <c r="H81" s="39" t="str">
        <f t="shared" si="40"/>
        <v/>
      </c>
      <c r="I81" s="39" t="str">
        <f t="shared" si="40"/>
        <v/>
      </c>
      <c r="J81" s="39" t="str">
        <f t="shared" si="40"/>
        <v/>
      </c>
      <c r="K81" s="39" t="str">
        <f t="shared" si="40"/>
        <v/>
      </c>
      <c r="L81" s="39" t="str">
        <f t="shared" si="40"/>
        <v/>
      </c>
      <c r="M81" s="39" t="str">
        <f t="shared" si="40"/>
        <v/>
      </c>
      <c r="N81" s="39" t="str">
        <f t="shared" si="40"/>
        <v/>
      </c>
      <c r="O81" s="39" t="str">
        <f t="shared" si="40"/>
        <v/>
      </c>
      <c r="P81" s="39" t="str">
        <f t="shared" si="40"/>
        <v/>
      </c>
      <c r="Q81" s="39" t="str">
        <f t="shared" si="40"/>
        <v/>
      </c>
      <c r="R81" s="39" t="str">
        <f t="shared" si="40"/>
        <v/>
      </c>
      <c r="S81" s="39" t="str">
        <f t="shared" si="40"/>
        <v/>
      </c>
      <c r="T81" s="39" t="str">
        <f t="shared" si="40"/>
        <v/>
      </c>
      <c r="U81" s="39">
        <f t="shared" si="40"/>
        <v>1.0325257218718884</v>
      </c>
      <c r="V81" s="39">
        <f t="shared" si="40"/>
        <v>1.0241080038572805</v>
      </c>
      <c r="W81" s="39">
        <f t="shared" si="40"/>
        <v>1.0213433772755807</v>
      </c>
      <c r="X81" s="39">
        <f t="shared" si="40"/>
        <v>1.0199754148740012</v>
      </c>
      <c r="Y81" s="39">
        <f t="shared" si="40"/>
        <v>1.0496748923597274</v>
      </c>
      <c r="Z81" s="39">
        <f t="shared" si="40"/>
        <v>1.0228148148148148</v>
      </c>
      <c r="AA81" s="39">
        <f t="shared" si="40"/>
        <v>1.0098493626882967</v>
      </c>
      <c r="AB81" s="39">
        <f t="shared" si="40"/>
        <v>1.0091795754446358</v>
      </c>
      <c r="AC81" s="39">
        <f t="shared" si="40"/>
        <v>1.0085275724843661</v>
      </c>
      <c r="AD81" s="39">
        <f t="shared" si="40"/>
        <v>1.0084554678692221</v>
      </c>
      <c r="AE81" s="39">
        <f t="shared" si="40"/>
        <v>1.0072666294019006</v>
      </c>
      <c r="AF81" s="39">
        <f t="shared" si="40"/>
        <v>1.007214206437292</v>
      </c>
      <c r="AG81" s="39">
        <f t="shared" si="40"/>
        <v>1.00633608815427</v>
      </c>
      <c r="AH81" s="39">
        <f t="shared" si="40"/>
        <v>1.0052012044894607</v>
      </c>
      <c r="AI81" s="39">
        <f t="shared" ref="AI81:BC81" si="41">IFERROR(IF(AJ23="","",AJ23/AI23),"")</f>
        <v>1.0049019607843137</v>
      </c>
      <c r="AJ81" s="39">
        <f t="shared" si="41"/>
        <v>1.0032520325203251</v>
      </c>
      <c r="AK81" s="39">
        <f t="shared" si="41"/>
        <v>1.0032414910858996</v>
      </c>
      <c r="AL81" s="39" t="str">
        <f t="shared" si="41"/>
        <v/>
      </c>
      <c r="AM81" s="39" t="str">
        <f t="shared" si="41"/>
        <v/>
      </c>
      <c r="AN81" s="39" t="str">
        <f t="shared" si="41"/>
        <v/>
      </c>
      <c r="AO81" s="39" t="str">
        <f t="shared" si="41"/>
        <v/>
      </c>
      <c r="AP81" s="39" t="str">
        <f t="shared" si="41"/>
        <v/>
      </c>
      <c r="AQ81" s="39" t="str">
        <f t="shared" si="41"/>
        <v/>
      </c>
      <c r="AR81" s="39" t="str">
        <f t="shared" si="41"/>
        <v/>
      </c>
      <c r="AS81" s="39" t="str">
        <f t="shared" si="41"/>
        <v/>
      </c>
      <c r="AT81" s="39" t="str">
        <f t="shared" si="41"/>
        <v/>
      </c>
      <c r="AU81" s="39" t="str">
        <f t="shared" si="41"/>
        <v/>
      </c>
      <c r="AV81" s="39" t="str">
        <f t="shared" si="41"/>
        <v/>
      </c>
      <c r="AW81" s="39" t="str">
        <f t="shared" si="41"/>
        <v/>
      </c>
      <c r="AX81" s="39" t="str">
        <f t="shared" si="41"/>
        <v/>
      </c>
      <c r="AY81" s="39" t="str">
        <f t="shared" si="41"/>
        <v/>
      </c>
      <c r="AZ81" s="39" t="str">
        <f t="shared" si="41"/>
        <v/>
      </c>
      <c r="BA81" s="39" t="str">
        <f t="shared" si="41"/>
        <v/>
      </c>
      <c r="BB81" s="39" t="str">
        <f t="shared" si="41"/>
        <v/>
      </c>
      <c r="BC81" s="39" t="str">
        <f t="shared" si="41"/>
        <v/>
      </c>
      <c r="BD81" s="40"/>
      <c r="BE81" s="17"/>
      <c r="BF81" s="17"/>
      <c r="BG81" s="17"/>
      <c r="BH81" s="17"/>
      <c r="BI81" s="17"/>
      <c r="BJ81" s="17"/>
      <c r="BK81" s="17"/>
      <c r="BL81" s="17"/>
      <c r="BM81" s="17"/>
      <c r="BN81" s="17"/>
      <c r="BO81" s="17"/>
      <c r="BP81" s="17"/>
    </row>
    <row r="82" spans="2:68" x14ac:dyDescent="0.25">
      <c r="B82" s="45">
        <f t="shared" si="21"/>
        <v>42767</v>
      </c>
      <c r="C82" s="39" t="str">
        <f t="shared" ref="C82:AH82" si="42">IFERROR(IF(D24="","",D24/C24),"")</f>
        <v/>
      </c>
      <c r="D82" s="39" t="str">
        <f t="shared" si="42"/>
        <v/>
      </c>
      <c r="E82" s="39" t="str">
        <f t="shared" si="42"/>
        <v/>
      </c>
      <c r="F82" s="39" t="str">
        <f t="shared" si="42"/>
        <v/>
      </c>
      <c r="G82" s="39" t="str">
        <f t="shared" si="42"/>
        <v/>
      </c>
      <c r="H82" s="39" t="str">
        <f t="shared" si="42"/>
        <v/>
      </c>
      <c r="I82" s="39" t="str">
        <f t="shared" si="42"/>
        <v/>
      </c>
      <c r="J82" s="39" t="str">
        <f t="shared" si="42"/>
        <v/>
      </c>
      <c r="K82" s="39" t="str">
        <f t="shared" si="42"/>
        <v/>
      </c>
      <c r="L82" s="39" t="str">
        <f t="shared" si="42"/>
        <v/>
      </c>
      <c r="M82" s="39" t="str">
        <f t="shared" si="42"/>
        <v/>
      </c>
      <c r="N82" s="39" t="str">
        <f t="shared" si="42"/>
        <v/>
      </c>
      <c r="O82" s="39" t="str">
        <f t="shared" si="42"/>
        <v/>
      </c>
      <c r="P82" s="39" t="str">
        <f t="shared" si="42"/>
        <v/>
      </c>
      <c r="Q82" s="39" t="str">
        <f t="shared" si="42"/>
        <v/>
      </c>
      <c r="R82" s="39" t="str">
        <f t="shared" si="42"/>
        <v/>
      </c>
      <c r="S82" s="39" t="str">
        <f t="shared" si="42"/>
        <v/>
      </c>
      <c r="T82" s="39" t="str">
        <f t="shared" si="42"/>
        <v/>
      </c>
      <c r="U82" s="39">
        <f t="shared" si="42"/>
        <v>1.025092936802974</v>
      </c>
      <c r="V82" s="39">
        <f t="shared" si="42"/>
        <v>1.0247809005741917</v>
      </c>
      <c r="W82" s="39">
        <f t="shared" si="42"/>
        <v>1.0209377764671188</v>
      </c>
      <c r="X82" s="39">
        <f t="shared" si="42"/>
        <v>1.0501481522893721</v>
      </c>
      <c r="Y82" s="39">
        <f t="shared" si="42"/>
        <v>1.0173197047132312</v>
      </c>
      <c r="Z82" s="39">
        <f t="shared" si="42"/>
        <v>1.0181412224392967</v>
      </c>
      <c r="AA82" s="39">
        <f t="shared" si="42"/>
        <v>1.0148026315789473</v>
      </c>
      <c r="AB82" s="39">
        <f t="shared" si="42"/>
        <v>1.0094543490005403</v>
      </c>
      <c r="AC82" s="39">
        <f t="shared" si="42"/>
        <v>1.0093658014450093</v>
      </c>
      <c r="AD82" s="39">
        <f t="shared" si="42"/>
        <v>1.0082184517497348</v>
      </c>
      <c r="AE82" s="39">
        <f t="shared" si="42"/>
        <v>1.0070996581646068</v>
      </c>
      <c r="AF82" s="39">
        <f t="shared" si="42"/>
        <v>1.0067885117493474</v>
      </c>
      <c r="AG82" s="39">
        <f t="shared" si="42"/>
        <v>1.0059647302904564</v>
      </c>
      <c r="AH82" s="39">
        <f t="shared" si="42"/>
        <v>1.0054137664346481</v>
      </c>
      <c r="AI82" s="39">
        <f t="shared" ref="AI82:BC82" si="43">IFERROR(IF(AJ24="","",AJ24/AI24),"")</f>
        <v>1.0035897435897436</v>
      </c>
      <c r="AJ82" s="39">
        <f t="shared" si="43"/>
        <v>1.0035769034236075</v>
      </c>
      <c r="AK82" s="39" t="str">
        <f t="shared" si="43"/>
        <v/>
      </c>
      <c r="AL82" s="39" t="str">
        <f t="shared" si="43"/>
        <v/>
      </c>
      <c r="AM82" s="39" t="str">
        <f t="shared" si="43"/>
        <v/>
      </c>
      <c r="AN82" s="39" t="str">
        <f t="shared" si="43"/>
        <v/>
      </c>
      <c r="AO82" s="39" t="str">
        <f t="shared" si="43"/>
        <v/>
      </c>
      <c r="AP82" s="39" t="str">
        <f t="shared" si="43"/>
        <v/>
      </c>
      <c r="AQ82" s="39" t="str">
        <f t="shared" si="43"/>
        <v/>
      </c>
      <c r="AR82" s="39" t="str">
        <f t="shared" si="43"/>
        <v/>
      </c>
      <c r="AS82" s="39" t="str">
        <f t="shared" si="43"/>
        <v/>
      </c>
      <c r="AT82" s="39" t="str">
        <f t="shared" si="43"/>
        <v/>
      </c>
      <c r="AU82" s="39" t="str">
        <f t="shared" si="43"/>
        <v/>
      </c>
      <c r="AV82" s="39" t="str">
        <f t="shared" si="43"/>
        <v/>
      </c>
      <c r="AW82" s="39" t="str">
        <f t="shared" si="43"/>
        <v/>
      </c>
      <c r="AX82" s="39" t="str">
        <f t="shared" si="43"/>
        <v/>
      </c>
      <c r="AY82" s="39" t="str">
        <f t="shared" si="43"/>
        <v/>
      </c>
      <c r="AZ82" s="39" t="str">
        <f t="shared" si="43"/>
        <v/>
      </c>
      <c r="BA82" s="39" t="str">
        <f t="shared" si="43"/>
        <v/>
      </c>
      <c r="BB82" s="39" t="str">
        <f t="shared" si="43"/>
        <v/>
      </c>
      <c r="BC82" s="39" t="str">
        <f t="shared" si="43"/>
        <v/>
      </c>
      <c r="BD82" s="40"/>
      <c r="BE82" s="17"/>
      <c r="BF82" s="17"/>
      <c r="BG82" s="17"/>
      <c r="BH82" s="17"/>
      <c r="BI82" s="17"/>
      <c r="BJ82" s="17"/>
      <c r="BK82" s="17"/>
      <c r="BL82" s="17"/>
      <c r="BM82" s="17"/>
      <c r="BN82" s="17"/>
      <c r="BO82" s="17"/>
      <c r="BP82" s="17"/>
    </row>
    <row r="83" spans="2:68" x14ac:dyDescent="0.25">
      <c r="B83" s="45">
        <f t="shared" si="21"/>
        <v>42795</v>
      </c>
      <c r="C83" s="39" t="str">
        <f t="shared" ref="C83:AH83" si="44">IFERROR(IF(D25="","",D25/C25),"")</f>
        <v/>
      </c>
      <c r="D83" s="39" t="str">
        <f t="shared" si="44"/>
        <v/>
      </c>
      <c r="E83" s="39" t="str">
        <f t="shared" si="44"/>
        <v/>
      </c>
      <c r="F83" s="39" t="str">
        <f t="shared" si="44"/>
        <v/>
      </c>
      <c r="G83" s="39" t="str">
        <f t="shared" si="44"/>
        <v/>
      </c>
      <c r="H83" s="39" t="str">
        <f t="shared" si="44"/>
        <v/>
      </c>
      <c r="I83" s="39" t="str">
        <f t="shared" si="44"/>
        <v/>
      </c>
      <c r="J83" s="39" t="str">
        <f t="shared" si="44"/>
        <v/>
      </c>
      <c r="K83" s="39" t="str">
        <f t="shared" si="44"/>
        <v/>
      </c>
      <c r="L83" s="39" t="str">
        <f t="shared" si="44"/>
        <v/>
      </c>
      <c r="M83" s="39" t="str">
        <f t="shared" si="44"/>
        <v/>
      </c>
      <c r="N83" s="39" t="str">
        <f t="shared" si="44"/>
        <v/>
      </c>
      <c r="O83" s="39" t="str">
        <f t="shared" si="44"/>
        <v/>
      </c>
      <c r="P83" s="39" t="str">
        <f t="shared" si="44"/>
        <v/>
      </c>
      <c r="Q83" s="39" t="str">
        <f t="shared" si="44"/>
        <v/>
      </c>
      <c r="R83" s="39" t="str">
        <f t="shared" si="44"/>
        <v/>
      </c>
      <c r="S83" s="39" t="str">
        <f t="shared" si="44"/>
        <v/>
      </c>
      <c r="T83" s="39" t="str">
        <f t="shared" si="44"/>
        <v/>
      </c>
      <c r="U83" s="39">
        <f t="shared" si="44"/>
        <v>1.0254383798468758</v>
      </c>
      <c r="V83" s="39">
        <f t="shared" si="44"/>
        <v>1.0216763005780347</v>
      </c>
      <c r="W83" s="39">
        <f t="shared" si="44"/>
        <v>1.0507520798162766</v>
      </c>
      <c r="X83" s="39">
        <f t="shared" si="44"/>
        <v>1.0173691523853636</v>
      </c>
      <c r="Y83" s="39">
        <f t="shared" si="44"/>
        <v>1.0138857272934214</v>
      </c>
      <c r="Z83" s="39">
        <f t="shared" si="44"/>
        <v>1.0231252806466098</v>
      </c>
      <c r="AA83" s="39">
        <f t="shared" si="44"/>
        <v>1.0140443274083828</v>
      </c>
      <c r="AB83" s="39">
        <f t="shared" si="44"/>
        <v>1.0101709586669552</v>
      </c>
      <c r="AC83" s="39">
        <f t="shared" si="44"/>
        <v>1.0081405312767782</v>
      </c>
      <c r="AD83" s="39">
        <f t="shared" si="44"/>
        <v>1.0087122821929453</v>
      </c>
      <c r="AE83" s="39">
        <f t="shared" si="44"/>
        <v>1.0075837370971139</v>
      </c>
      <c r="AF83" s="39">
        <f t="shared" si="44"/>
        <v>1.0056449926824169</v>
      </c>
      <c r="AG83" s="39">
        <f t="shared" si="44"/>
        <v>1.0054054054054054</v>
      </c>
      <c r="AH83" s="39">
        <f t="shared" si="44"/>
        <v>1.0041356492969395</v>
      </c>
      <c r="AI83" s="39">
        <f t="shared" ref="AI83:BC83" si="45">IFERROR(IF(AJ25="","",AJ25/AI25),"")</f>
        <v>1.003500823723229</v>
      </c>
      <c r="AJ83" s="39" t="str">
        <f t="shared" si="45"/>
        <v/>
      </c>
      <c r="AK83" s="39" t="str">
        <f t="shared" si="45"/>
        <v/>
      </c>
      <c r="AL83" s="39" t="str">
        <f t="shared" si="45"/>
        <v/>
      </c>
      <c r="AM83" s="39" t="str">
        <f t="shared" si="45"/>
        <v/>
      </c>
      <c r="AN83" s="39" t="str">
        <f t="shared" si="45"/>
        <v/>
      </c>
      <c r="AO83" s="39" t="str">
        <f t="shared" si="45"/>
        <v/>
      </c>
      <c r="AP83" s="39" t="str">
        <f t="shared" si="45"/>
        <v/>
      </c>
      <c r="AQ83" s="39" t="str">
        <f t="shared" si="45"/>
        <v/>
      </c>
      <c r="AR83" s="39" t="str">
        <f t="shared" si="45"/>
        <v/>
      </c>
      <c r="AS83" s="39" t="str">
        <f t="shared" si="45"/>
        <v/>
      </c>
      <c r="AT83" s="39" t="str">
        <f t="shared" si="45"/>
        <v/>
      </c>
      <c r="AU83" s="39" t="str">
        <f t="shared" si="45"/>
        <v/>
      </c>
      <c r="AV83" s="39" t="str">
        <f t="shared" si="45"/>
        <v/>
      </c>
      <c r="AW83" s="39" t="str">
        <f t="shared" si="45"/>
        <v/>
      </c>
      <c r="AX83" s="39" t="str">
        <f t="shared" si="45"/>
        <v/>
      </c>
      <c r="AY83" s="39" t="str">
        <f t="shared" si="45"/>
        <v/>
      </c>
      <c r="AZ83" s="39" t="str">
        <f t="shared" si="45"/>
        <v/>
      </c>
      <c r="BA83" s="39" t="str">
        <f t="shared" si="45"/>
        <v/>
      </c>
      <c r="BB83" s="39" t="str">
        <f t="shared" si="45"/>
        <v/>
      </c>
      <c r="BC83" s="39" t="str">
        <f t="shared" si="45"/>
        <v/>
      </c>
      <c r="BD83" s="40"/>
      <c r="BE83" s="17"/>
      <c r="BF83" s="17"/>
      <c r="BG83" s="17"/>
      <c r="BH83" s="17"/>
      <c r="BI83" s="17"/>
      <c r="BJ83" s="17"/>
      <c r="BK83" s="17"/>
      <c r="BL83" s="17"/>
      <c r="BM83" s="17"/>
      <c r="BN83" s="17"/>
      <c r="BO83" s="17"/>
      <c r="BP83" s="17"/>
    </row>
    <row r="84" spans="2:68" x14ac:dyDescent="0.25">
      <c r="B84" s="45">
        <f t="shared" si="21"/>
        <v>42826</v>
      </c>
      <c r="C84" s="39" t="str">
        <f t="shared" ref="C84:AH84" si="46">IFERROR(IF(D26="","",D26/C26),"")</f>
        <v/>
      </c>
      <c r="D84" s="39" t="str">
        <f t="shared" si="46"/>
        <v/>
      </c>
      <c r="E84" s="39" t="str">
        <f t="shared" si="46"/>
        <v/>
      </c>
      <c r="F84" s="39" t="str">
        <f t="shared" si="46"/>
        <v/>
      </c>
      <c r="G84" s="39" t="str">
        <f t="shared" si="46"/>
        <v/>
      </c>
      <c r="H84" s="39" t="str">
        <f t="shared" si="46"/>
        <v/>
      </c>
      <c r="I84" s="39" t="str">
        <f t="shared" si="46"/>
        <v/>
      </c>
      <c r="J84" s="39" t="str">
        <f t="shared" si="46"/>
        <v/>
      </c>
      <c r="K84" s="39" t="str">
        <f t="shared" si="46"/>
        <v/>
      </c>
      <c r="L84" s="39" t="str">
        <f t="shared" si="46"/>
        <v/>
      </c>
      <c r="M84" s="39" t="str">
        <f t="shared" si="46"/>
        <v/>
      </c>
      <c r="N84" s="39" t="str">
        <f t="shared" si="46"/>
        <v/>
      </c>
      <c r="O84" s="39" t="str">
        <f t="shared" si="46"/>
        <v/>
      </c>
      <c r="P84" s="39" t="str">
        <f t="shared" si="46"/>
        <v/>
      </c>
      <c r="Q84" s="39" t="str">
        <f t="shared" si="46"/>
        <v/>
      </c>
      <c r="R84" s="39" t="str">
        <f t="shared" si="46"/>
        <v/>
      </c>
      <c r="S84" s="39" t="str">
        <f t="shared" si="46"/>
        <v/>
      </c>
      <c r="T84" s="39" t="str">
        <f t="shared" si="46"/>
        <v/>
      </c>
      <c r="U84" s="39">
        <f t="shared" si="46"/>
        <v>1.0240407965031568</v>
      </c>
      <c r="V84" s="39">
        <f t="shared" si="46"/>
        <v>1.0515960742616293</v>
      </c>
      <c r="W84" s="39">
        <f t="shared" si="46"/>
        <v>1.0197858472998138</v>
      </c>
      <c r="X84" s="39">
        <f t="shared" si="46"/>
        <v>1.014380278475234</v>
      </c>
      <c r="Y84" s="39">
        <f t="shared" si="46"/>
        <v>1.0184518451845184</v>
      </c>
      <c r="Z84" s="39">
        <f t="shared" si="46"/>
        <v>1.0251878038002651</v>
      </c>
      <c r="AA84" s="39">
        <f t="shared" si="46"/>
        <v>1.0135775862068965</v>
      </c>
      <c r="AB84" s="39">
        <f t="shared" si="46"/>
        <v>1.0097809908568998</v>
      </c>
      <c r="AC84" s="39">
        <f t="shared" si="46"/>
        <v>1.010739102969046</v>
      </c>
      <c r="AD84" s="39">
        <f t="shared" si="46"/>
        <v>1.0089583333333334</v>
      </c>
      <c r="AE84" s="39">
        <f t="shared" si="46"/>
        <v>1.006607474705761</v>
      </c>
      <c r="AF84" s="39">
        <f t="shared" si="46"/>
        <v>1.0067692307692309</v>
      </c>
      <c r="AG84" s="39">
        <f t="shared" si="46"/>
        <v>1.004482477587612</v>
      </c>
      <c r="AH84" s="39">
        <f t="shared" si="46"/>
        <v>1.0036511156186612</v>
      </c>
      <c r="AI84" s="39" t="str">
        <f t="shared" ref="AI84:BC84" si="47">IFERROR(IF(AJ26="","",AJ26/AI26),"")</f>
        <v/>
      </c>
      <c r="AJ84" s="39" t="str">
        <f t="shared" si="47"/>
        <v/>
      </c>
      <c r="AK84" s="39" t="str">
        <f t="shared" si="47"/>
        <v/>
      </c>
      <c r="AL84" s="39" t="str">
        <f t="shared" si="47"/>
        <v/>
      </c>
      <c r="AM84" s="39" t="str">
        <f t="shared" si="47"/>
        <v/>
      </c>
      <c r="AN84" s="39" t="str">
        <f t="shared" si="47"/>
        <v/>
      </c>
      <c r="AO84" s="39" t="str">
        <f t="shared" si="47"/>
        <v/>
      </c>
      <c r="AP84" s="39" t="str">
        <f t="shared" si="47"/>
        <v/>
      </c>
      <c r="AQ84" s="39" t="str">
        <f t="shared" si="47"/>
        <v/>
      </c>
      <c r="AR84" s="39" t="str">
        <f t="shared" si="47"/>
        <v/>
      </c>
      <c r="AS84" s="39" t="str">
        <f t="shared" si="47"/>
        <v/>
      </c>
      <c r="AT84" s="39" t="str">
        <f t="shared" si="47"/>
        <v/>
      </c>
      <c r="AU84" s="39" t="str">
        <f t="shared" si="47"/>
        <v/>
      </c>
      <c r="AV84" s="39" t="str">
        <f t="shared" si="47"/>
        <v/>
      </c>
      <c r="AW84" s="39" t="str">
        <f t="shared" si="47"/>
        <v/>
      </c>
      <c r="AX84" s="39" t="str">
        <f t="shared" si="47"/>
        <v/>
      </c>
      <c r="AY84" s="39" t="str">
        <f t="shared" si="47"/>
        <v/>
      </c>
      <c r="AZ84" s="39" t="str">
        <f t="shared" si="47"/>
        <v/>
      </c>
      <c r="BA84" s="39" t="str">
        <f t="shared" si="47"/>
        <v/>
      </c>
      <c r="BB84" s="39" t="str">
        <f t="shared" si="47"/>
        <v/>
      </c>
      <c r="BC84" s="39" t="str">
        <f t="shared" si="47"/>
        <v/>
      </c>
      <c r="BD84" s="40"/>
      <c r="BE84" s="17"/>
      <c r="BF84" s="17"/>
      <c r="BG84" s="17"/>
      <c r="BH84" s="17"/>
      <c r="BI84" s="17"/>
      <c r="BJ84" s="17"/>
      <c r="BK84" s="17"/>
      <c r="BL84" s="17"/>
      <c r="BM84" s="17"/>
      <c r="BN84" s="17"/>
      <c r="BO84" s="17"/>
      <c r="BP84" s="17"/>
    </row>
    <row r="85" spans="2:68" x14ac:dyDescent="0.25">
      <c r="B85" s="45">
        <f t="shared" si="21"/>
        <v>42856</v>
      </c>
      <c r="C85" s="39" t="str">
        <f t="shared" ref="C85:AH85" si="48">IFERROR(IF(D27="","",D27/C27),"")</f>
        <v/>
      </c>
      <c r="D85" s="39" t="str">
        <f t="shared" si="48"/>
        <v/>
      </c>
      <c r="E85" s="39" t="str">
        <f t="shared" si="48"/>
        <v/>
      </c>
      <c r="F85" s="39" t="str">
        <f t="shared" si="48"/>
        <v/>
      </c>
      <c r="G85" s="39" t="str">
        <f t="shared" si="48"/>
        <v/>
      </c>
      <c r="H85" s="39" t="str">
        <f t="shared" si="48"/>
        <v/>
      </c>
      <c r="I85" s="39" t="str">
        <f t="shared" si="48"/>
        <v/>
      </c>
      <c r="J85" s="39" t="str">
        <f t="shared" si="48"/>
        <v/>
      </c>
      <c r="K85" s="39" t="str">
        <f t="shared" si="48"/>
        <v/>
      </c>
      <c r="L85" s="39" t="str">
        <f t="shared" si="48"/>
        <v/>
      </c>
      <c r="M85" s="39" t="str">
        <f t="shared" si="48"/>
        <v/>
      </c>
      <c r="N85" s="39" t="str">
        <f t="shared" si="48"/>
        <v/>
      </c>
      <c r="O85" s="39" t="str">
        <f t="shared" si="48"/>
        <v/>
      </c>
      <c r="P85" s="39" t="str">
        <f t="shared" si="48"/>
        <v/>
      </c>
      <c r="Q85" s="39" t="str">
        <f t="shared" si="48"/>
        <v/>
      </c>
      <c r="R85" s="39" t="str">
        <f t="shared" si="48"/>
        <v/>
      </c>
      <c r="S85" s="39" t="str">
        <f t="shared" si="48"/>
        <v/>
      </c>
      <c r="T85" s="39" t="str">
        <f t="shared" si="48"/>
        <v/>
      </c>
      <c r="U85" s="39">
        <f t="shared" si="48"/>
        <v>1.0539921241475831</v>
      </c>
      <c r="V85" s="39">
        <f t="shared" si="48"/>
        <v>1.0189543845032285</v>
      </c>
      <c r="W85" s="39">
        <f t="shared" si="48"/>
        <v>1.0143090760425184</v>
      </c>
      <c r="X85" s="39">
        <f t="shared" si="48"/>
        <v>1.0193470374848852</v>
      </c>
      <c r="Y85" s="39">
        <f t="shared" si="48"/>
        <v>1.0187821273230526</v>
      </c>
      <c r="Z85" s="39">
        <f t="shared" si="48"/>
        <v>1.0250339607995342</v>
      </c>
      <c r="AA85" s="39">
        <f t="shared" si="48"/>
        <v>1.0149564558879212</v>
      </c>
      <c r="AB85" s="39">
        <f t="shared" si="48"/>
        <v>1.0110054094385377</v>
      </c>
      <c r="AC85" s="39">
        <f t="shared" si="48"/>
        <v>1.0099630996309963</v>
      </c>
      <c r="AD85" s="39">
        <f t="shared" si="48"/>
        <v>1.0074899525027403</v>
      </c>
      <c r="AE85" s="39">
        <f t="shared" si="48"/>
        <v>1.0074342701722574</v>
      </c>
      <c r="AF85" s="39">
        <f t="shared" si="48"/>
        <v>1.0050395968322534</v>
      </c>
      <c r="AG85" s="39">
        <f t="shared" si="48"/>
        <v>1.0042979942693411</v>
      </c>
      <c r="AH85" s="39" t="str">
        <f t="shared" si="48"/>
        <v/>
      </c>
      <c r="AI85" s="39" t="str">
        <f t="shared" ref="AI85:BC85" si="49">IFERROR(IF(AJ27="","",AJ27/AI27),"")</f>
        <v/>
      </c>
      <c r="AJ85" s="39" t="str">
        <f t="shared" si="49"/>
        <v/>
      </c>
      <c r="AK85" s="39" t="str">
        <f t="shared" si="49"/>
        <v/>
      </c>
      <c r="AL85" s="39" t="str">
        <f t="shared" si="49"/>
        <v/>
      </c>
      <c r="AM85" s="39" t="str">
        <f t="shared" si="49"/>
        <v/>
      </c>
      <c r="AN85" s="39" t="str">
        <f t="shared" si="49"/>
        <v/>
      </c>
      <c r="AO85" s="39" t="str">
        <f t="shared" si="49"/>
        <v/>
      </c>
      <c r="AP85" s="39" t="str">
        <f t="shared" si="49"/>
        <v/>
      </c>
      <c r="AQ85" s="39" t="str">
        <f t="shared" si="49"/>
        <v/>
      </c>
      <c r="AR85" s="39" t="str">
        <f t="shared" si="49"/>
        <v/>
      </c>
      <c r="AS85" s="39" t="str">
        <f t="shared" si="49"/>
        <v/>
      </c>
      <c r="AT85" s="39" t="str">
        <f t="shared" si="49"/>
        <v/>
      </c>
      <c r="AU85" s="39" t="str">
        <f t="shared" si="49"/>
        <v/>
      </c>
      <c r="AV85" s="39" t="str">
        <f t="shared" si="49"/>
        <v/>
      </c>
      <c r="AW85" s="39" t="str">
        <f t="shared" si="49"/>
        <v/>
      </c>
      <c r="AX85" s="39" t="str">
        <f t="shared" si="49"/>
        <v/>
      </c>
      <c r="AY85" s="39" t="str">
        <f t="shared" si="49"/>
        <v/>
      </c>
      <c r="AZ85" s="39" t="str">
        <f t="shared" si="49"/>
        <v/>
      </c>
      <c r="BA85" s="39" t="str">
        <f t="shared" si="49"/>
        <v/>
      </c>
      <c r="BB85" s="39" t="str">
        <f t="shared" si="49"/>
        <v/>
      </c>
      <c r="BC85" s="39" t="str">
        <f t="shared" si="49"/>
        <v/>
      </c>
      <c r="BD85" s="40"/>
      <c r="BE85" s="17"/>
      <c r="BF85" s="17"/>
      <c r="BG85" s="17"/>
      <c r="BH85" s="17"/>
      <c r="BI85" s="17"/>
      <c r="BJ85" s="17"/>
      <c r="BK85" s="17"/>
      <c r="BL85" s="17"/>
      <c r="BM85" s="17"/>
      <c r="BN85" s="17"/>
      <c r="BO85" s="17"/>
      <c r="BP85" s="17"/>
    </row>
    <row r="86" spans="2:68" x14ac:dyDescent="0.25">
      <c r="B86" s="45">
        <f t="shared" si="21"/>
        <v>42887</v>
      </c>
      <c r="C86" s="39" t="str">
        <f t="shared" ref="C86:AH86" si="50">IFERROR(IF(D28="","",D28/C28),"")</f>
        <v/>
      </c>
      <c r="D86" s="39" t="str">
        <f t="shared" si="50"/>
        <v/>
      </c>
      <c r="E86" s="39" t="str">
        <f t="shared" si="50"/>
        <v/>
      </c>
      <c r="F86" s="39" t="str">
        <f t="shared" si="50"/>
        <v/>
      </c>
      <c r="G86" s="39" t="str">
        <f t="shared" si="50"/>
        <v/>
      </c>
      <c r="H86" s="39" t="str">
        <f t="shared" si="50"/>
        <v/>
      </c>
      <c r="I86" s="39" t="str">
        <f t="shared" si="50"/>
        <v/>
      </c>
      <c r="J86" s="39" t="str">
        <f t="shared" si="50"/>
        <v/>
      </c>
      <c r="K86" s="39" t="str">
        <f t="shared" si="50"/>
        <v/>
      </c>
      <c r="L86" s="39" t="str">
        <f t="shared" si="50"/>
        <v/>
      </c>
      <c r="M86" s="39" t="str">
        <f t="shared" si="50"/>
        <v/>
      </c>
      <c r="N86" s="39" t="str">
        <f t="shared" si="50"/>
        <v/>
      </c>
      <c r="O86" s="39" t="str">
        <f t="shared" si="50"/>
        <v/>
      </c>
      <c r="P86" s="39" t="str">
        <f t="shared" si="50"/>
        <v/>
      </c>
      <c r="Q86" s="39" t="str">
        <f t="shared" si="50"/>
        <v/>
      </c>
      <c r="R86" s="39" t="str">
        <f t="shared" si="50"/>
        <v/>
      </c>
      <c r="S86" s="39" t="str">
        <f t="shared" si="50"/>
        <v/>
      </c>
      <c r="T86" s="39" t="str">
        <f t="shared" si="50"/>
        <v/>
      </c>
      <c r="U86" s="39">
        <f t="shared" si="50"/>
        <v>1.0202437512910556</v>
      </c>
      <c r="V86" s="39">
        <f t="shared" si="50"/>
        <v>1.0145778497671594</v>
      </c>
      <c r="W86" s="39">
        <f t="shared" si="50"/>
        <v>1.0205547794851326</v>
      </c>
      <c r="X86" s="39">
        <f t="shared" si="50"/>
        <v>1.0187719984356669</v>
      </c>
      <c r="Y86" s="39">
        <f t="shared" si="50"/>
        <v>1.0205374280230326</v>
      </c>
      <c r="Z86" s="39">
        <f t="shared" si="50"/>
        <v>1.0250141056987023</v>
      </c>
      <c r="AA86" s="39">
        <f t="shared" si="50"/>
        <v>1.0172477064220184</v>
      </c>
      <c r="AB86" s="39">
        <f t="shared" si="50"/>
        <v>1.0106421356421356</v>
      </c>
      <c r="AC86" s="39">
        <f t="shared" si="50"/>
        <v>1.0076744601106551</v>
      </c>
      <c r="AD86" s="39">
        <f t="shared" si="50"/>
        <v>1.0074388947927737</v>
      </c>
      <c r="AE86" s="39">
        <f t="shared" si="50"/>
        <v>1.0056258790436006</v>
      </c>
      <c r="AF86" s="39">
        <f t="shared" si="50"/>
        <v>1.0043706293706294</v>
      </c>
      <c r="AG86" s="39" t="str">
        <f t="shared" si="50"/>
        <v/>
      </c>
      <c r="AH86" s="39" t="str">
        <f t="shared" si="50"/>
        <v/>
      </c>
      <c r="AI86" s="39" t="str">
        <f t="shared" ref="AI86:BC86" si="51">IFERROR(IF(AJ28="","",AJ28/AI28),"")</f>
        <v/>
      </c>
      <c r="AJ86" s="39" t="str">
        <f t="shared" si="51"/>
        <v/>
      </c>
      <c r="AK86" s="39" t="str">
        <f t="shared" si="51"/>
        <v/>
      </c>
      <c r="AL86" s="39" t="str">
        <f t="shared" si="51"/>
        <v/>
      </c>
      <c r="AM86" s="39" t="str">
        <f t="shared" si="51"/>
        <v/>
      </c>
      <c r="AN86" s="39" t="str">
        <f t="shared" si="51"/>
        <v/>
      </c>
      <c r="AO86" s="39" t="str">
        <f t="shared" si="51"/>
        <v/>
      </c>
      <c r="AP86" s="39" t="str">
        <f t="shared" si="51"/>
        <v/>
      </c>
      <c r="AQ86" s="39" t="str">
        <f t="shared" si="51"/>
        <v/>
      </c>
      <c r="AR86" s="39" t="str">
        <f t="shared" si="51"/>
        <v/>
      </c>
      <c r="AS86" s="39" t="str">
        <f t="shared" si="51"/>
        <v/>
      </c>
      <c r="AT86" s="39" t="str">
        <f t="shared" si="51"/>
        <v/>
      </c>
      <c r="AU86" s="39" t="str">
        <f t="shared" si="51"/>
        <v/>
      </c>
      <c r="AV86" s="39" t="str">
        <f t="shared" si="51"/>
        <v/>
      </c>
      <c r="AW86" s="39" t="str">
        <f t="shared" si="51"/>
        <v/>
      </c>
      <c r="AX86" s="39" t="str">
        <f t="shared" si="51"/>
        <v/>
      </c>
      <c r="AY86" s="39" t="str">
        <f t="shared" si="51"/>
        <v/>
      </c>
      <c r="AZ86" s="39" t="str">
        <f t="shared" si="51"/>
        <v/>
      </c>
      <c r="BA86" s="39" t="str">
        <f t="shared" si="51"/>
        <v/>
      </c>
      <c r="BB86" s="39" t="str">
        <f t="shared" si="51"/>
        <v/>
      </c>
      <c r="BC86" s="39" t="str">
        <f t="shared" si="51"/>
        <v/>
      </c>
      <c r="BD86" s="40"/>
      <c r="BE86" s="17"/>
      <c r="BF86" s="17"/>
      <c r="BG86" s="17"/>
      <c r="BH86" s="17"/>
      <c r="BI86" s="17"/>
      <c r="BJ86" s="17"/>
      <c r="BK86" s="17"/>
      <c r="BL86" s="17"/>
      <c r="BM86" s="17"/>
      <c r="BN86" s="17"/>
      <c r="BO86" s="17"/>
      <c r="BP86" s="17"/>
    </row>
    <row r="87" spans="2:68" x14ac:dyDescent="0.25">
      <c r="B87" s="45">
        <f t="shared" si="21"/>
        <v>42917</v>
      </c>
      <c r="C87" s="39" t="str">
        <f t="shared" ref="C87:AH87" si="52">IFERROR(IF(D29="","",D29/C29),"")</f>
        <v/>
      </c>
      <c r="D87" s="39" t="str">
        <f t="shared" si="52"/>
        <v/>
      </c>
      <c r="E87" s="39" t="str">
        <f t="shared" si="52"/>
        <v/>
      </c>
      <c r="F87" s="39" t="str">
        <f t="shared" si="52"/>
        <v/>
      </c>
      <c r="G87" s="39" t="str">
        <f t="shared" si="52"/>
        <v/>
      </c>
      <c r="H87" s="39" t="str">
        <f t="shared" si="52"/>
        <v/>
      </c>
      <c r="I87" s="39" t="str">
        <f t="shared" si="52"/>
        <v/>
      </c>
      <c r="J87" s="39" t="str">
        <f t="shared" si="52"/>
        <v/>
      </c>
      <c r="K87" s="39" t="str">
        <f t="shared" si="52"/>
        <v/>
      </c>
      <c r="L87" s="39" t="str">
        <f t="shared" si="52"/>
        <v/>
      </c>
      <c r="M87" s="39" t="str">
        <f t="shared" si="52"/>
        <v/>
      </c>
      <c r="N87" s="39" t="str">
        <f t="shared" si="52"/>
        <v/>
      </c>
      <c r="O87" s="39" t="str">
        <f t="shared" si="52"/>
        <v/>
      </c>
      <c r="P87" s="39" t="str">
        <f t="shared" si="52"/>
        <v/>
      </c>
      <c r="Q87" s="39" t="str">
        <f t="shared" si="52"/>
        <v/>
      </c>
      <c r="R87" s="39" t="str">
        <f t="shared" si="52"/>
        <v/>
      </c>
      <c r="S87" s="39" t="str">
        <f t="shared" si="52"/>
        <v/>
      </c>
      <c r="T87" s="39" t="str">
        <f t="shared" si="52"/>
        <v/>
      </c>
      <c r="U87" s="39">
        <f t="shared" si="52"/>
        <v>1.0159633027522936</v>
      </c>
      <c r="V87" s="39">
        <f t="shared" si="52"/>
        <v>1.0211305761242551</v>
      </c>
      <c r="W87" s="39">
        <f t="shared" si="52"/>
        <v>1.0212239122744959</v>
      </c>
      <c r="X87" s="39">
        <f t="shared" si="52"/>
        <v>1.0218219605126428</v>
      </c>
      <c r="Y87" s="39">
        <f t="shared" si="52"/>
        <v>1.0215254237288136</v>
      </c>
      <c r="Z87" s="39">
        <f t="shared" si="52"/>
        <v>1.0315248050439687</v>
      </c>
      <c r="AA87" s="39">
        <f t="shared" si="52"/>
        <v>1.0173717226958341</v>
      </c>
      <c r="AB87" s="39">
        <f t="shared" si="52"/>
        <v>1.0083794466403162</v>
      </c>
      <c r="AC87" s="39">
        <f t="shared" si="52"/>
        <v>1.0084666039510819</v>
      </c>
      <c r="AD87" s="39">
        <f t="shared" si="52"/>
        <v>1.0060634328358209</v>
      </c>
      <c r="AE87" s="39">
        <f t="shared" si="52"/>
        <v>1.004790604234276</v>
      </c>
      <c r="AF87" s="39" t="str">
        <f t="shared" si="52"/>
        <v/>
      </c>
      <c r="AG87" s="39" t="str">
        <f t="shared" si="52"/>
        <v/>
      </c>
      <c r="AH87" s="39" t="str">
        <f t="shared" si="52"/>
        <v/>
      </c>
      <c r="AI87" s="39" t="str">
        <f t="shared" ref="AI87:BC87" si="53">IFERROR(IF(AJ29="","",AJ29/AI29),"")</f>
        <v/>
      </c>
      <c r="AJ87" s="39" t="str">
        <f t="shared" si="53"/>
        <v/>
      </c>
      <c r="AK87" s="39" t="str">
        <f t="shared" si="53"/>
        <v/>
      </c>
      <c r="AL87" s="39" t="str">
        <f t="shared" si="53"/>
        <v/>
      </c>
      <c r="AM87" s="39" t="str">
        <f t="shared" si="53"/>
        <v/>
      </c>
      <c r="AN87" s="39" t="str">
        <f t="shared" si="53"/>
        <v/>
      </c>
      <c r="AO87" s="39" t="str">
        <f t="shared" si="53"/>
        <v/>
      </c>
      <c r="AP87" s="39" t="str">
        <f t="shared" si="53"/>
        <v/>
      </c>
      <c r="AQ87" s="39" t="str">
        <f t="shared" si="53"/>
        <v/>
      </c>
      <c r="AR87" s="39" t="str">
        <f t="shared" si="53"/>
        <v/>
      </c>
      <c r="AS87" s="39" t="str">
        <f t="shared" si="53"/>
        <v/>
      </c>
      <c r="AT87" s="39" t="str">
        <f t="shared" si="53"/>
        <v/>
      </c>
      <c r="AU87" s="39" t="str">
        <f t="shared" si="53"/>
        <v/>
      </c>
      <c r="AV87" s="39" t="str">
        <f t="shared" si="53"/>
        <v/>
      </c>
      <c r="AW87" s="39" t="str">
        <f t="shared" si="53"/>
        <v/>
      </c>
      <c r="AX87" s="39" t="str">
        <f t="shared" si="53"/>
        <v/>
      </c>
      <c r="AY87" s="39" t="str">
        <f t="shared" si="53"/>
        <v/>
      </c>
      <c r="AZ87" s="39" t="str">
        <f t="shared" si="53"/>
        <v/>
      </c>
      <c r="BA87" s="39" t="str">
        <f t="shared" si="53"/>
        <v/>
      </c>
      <c r="BB87" s="39" t="str">
        <f t="shared" si="53"/>
        <v/>
      </c>
      <c r="BC87" s="39" t="str">
        <f t="shared" si="53"/>
        <v/>
      </c>
      <c r="BD87" s="40"/>
      <c r="BE87" s="17"/>
      <c r="BF87" s="17"/>
      <c r="BG87" s="17"/>
      <c r="BH87" s="17"/>
      <c r="BI87" s="17"/>
      <c r="BJ87" s="17"/>
      <c r="BK87" s="17"/>
      <c r="BL87" s="17"/>
      <c r="BM87" s="17"/>
      <c r="BN87" s="17"/>
      <c r="BO87" s="17"/>
      <c r="BP87" s="17"/>
    </row>
    <row r="88" spans="2:68" x14ac:dyDescent="0.25">
      <c r="B88" s="45">
        <f t="shared" si="21"/>
        <v>42948</v>
      </c>
      <c r="C88" s="39" t="str">
        <f t="shared" ref="C88:AH88" si="54">IFERROR(IF(D30="","",D30/C30),"")</f>
        <v/>
      </c>
      <c r="D88" s="39" t="str">
        <f t="shared" si="54"/>
        <v/>
      </c>
      <c r="E88" s="39" t="str">
        <f t="shared" si="54"/>
        <v/>
      </c>
      <c r="F88" s="39" t="str">
        <f t="shared" si="54"/>
        <v/>
      </c>
      <c r="G88" s="39" t="str">
        <f t="shared" si="54"/>
        <v/>
      </c>
      <c r="H88" s="39" t="str">
        <f t="shared" si="54"/>
        <v/>
      </c>
      <c r="I88" s="39" t="str">
        <f t="shared" si="54"/>
        <v/>
      </c>
      <c r="J88" s="39" t="str">
        <f t="shared" si="54"/>
        <v/>
      </c>
      <c r="K88" s="39" t="str">
        <f t="shared" si="54"/>
        <v/>
      </c>
      <c r="L88" s="39" t="str">
        <f t="shared" si="54"/>
        <v/>
      </c>
      <c r="M88" s="39" t="str">
        <f t="shared" si="54"/>
        <v/>
      </c>
      <c r="N88" s="39" t="str">
        <f t="shared" si="54"/>
        <v/>
      </c>
      <c r="O88" s="39" t="str">
        <f t="shared" si="54"/>
        <v/>
      </c>
      <c r="P88" s="39" t="str">
        <f t="shared" si="54"/>
        <v/>
      </c>
      <c r="Q88" s="39" t="str">
        <f t="shared" si="54"/>
        <v/>
      </c>
      <c r="R88" s="39" t="str">
        <f t="shared" si="54"/>
        <v/>
      </c>
      <c r="S88" s="39" t="str">
        <f t="shared" si="54"/>
        <v/>
      </c>
      <c r="T88" s="39" t="str">
        <f t="shared" si="54"/>
        <v/>
      </c>
      <c r="U88" s="39">
        <f t="shared" si="54"/>
        <v>1.0238453276047261</v>
      </c>
      <c r="V88" s="39">
        <f t="shared" si="54"/>
        <v>1.0234997901804448</v>
      </c>
      <c r="W88" s="39">
        <f t="shared" si="54"/>
        <v>1.0241902419024189</v>
      </c>
      <c r="X88" s="39">
        <f t="shared" si="54"/>
        <v>1.0232185748598879</v>
      </c>
      <c r="Y88" s="39">
        <f t="shared" si="54"/>
        <v>1.0269953051643192</v>
      </c>
      <c r="Z88" s="39">
        <f t="shared" si="54"/>
        <v>1.0331428571428571</v>
      </c>
      <c r="AA88" s="39">
        <f t="shared" si="54"/>
        <v>1.0138274336283186</v>
      </c>
      <c r="AB88" s="39">
        <f t="shared" si="54"/>
        <v>1.0101836697581379</v>
      </c>
      <c r="AC88" s="39">
        <f t="shared" si="54"/>
        <v>1.0072007200720072</v>
      </c>
      <c r="AD88" s="39">
        <f t="shared" si="54"/>
        <v>1.0060768543342269</v>
      </c>
      <c r="AE88" s="39" t="str">
        <f t="shared" si="54"/>
        <v/>
      </c>
      <c r="AF88" s="39" t="str">
        <f t="shared" si="54"/>
        <v/>
      </c>
      <c r="AG88" s="39" t="str">
        <f t="shared" si="54"/>
        <v/>
      </c>
      <c r="AH88" s="39" t="str">
        <f t="shared" si="54"/>
        <v/>
      </c>
      <c r="AI88" s="39" t="str">
        <f t="shared" ref="AI88:BC88" si="55">IFERROR(IF(AJ30="","",AJ30/AI30),"")</f>
        <v/>
      </c>
      <c r="AJ88" s="39" t="str">
        <f t="shared" si="55"/>
        <v/>
      </c>
      <c r="AK88" s="39" t="str">
        <f t="shared" si="55"/>
        <v/>
      </c>
      <c r="AL88" s="39" t="str">
        <f t="shared" si="55"/>
        <v/>
      </c>
      <c r="AM88" s="39" t="str">
        <f t="shared" si="55"/>
        <v/>
      </c>
      <c r="AN88" s="39" t="str">
        <f t="shared" si="55"/>
        <v/>
      </c>
      <c r="AO88" s="39" t="str">
        <f t="shared" si="55"/>
        <v/>
      </c>
      <c r="AP88" s="39" t="str">
        <f t="shared" si="55"/>
        <v/>
      </c>
      <c r="AQ88" s="39" t="str">
        <f t="shared" si="55"/>
        <v/>
      </c>
      <c r="AR88" s="39" t="str">
        <f t="shared" si="55"/>
        <v/>
      </c>
      <c r="AS88" s="39" t="str">
        <f t="shared" si="55"/>
        <v/>
      </c>
      <c r="AT88" s="39" t="str">
        <f t="shared" si="55"/>
        <v/>
      </c>
      <c r="AU88" s="39" t="str">
        <f t="shared" si="55"/>
        <v/>
      </c>
      <c r="AV88" s="39" t="str">
        <f t="shared" si="55"/>
        <v/>
      </c>
      <c r="AW88" s="39" t="str">
        <f t="shared" si="55"/>
        <v/>
      </c>
      <c r="AX88" s="39" t="str">
        <f t="shared" si="55"/>
        <v/>
      </c>
      <c r="AY88" s="39" t="str">
        <f t="shared" si="55"/>
        <v/>
      </c>
      <c r="AZ88" s="39" t="str">
        <f t="shared" si="55"/>
        <v/>
      </c>
      <c r="BA88" s="39" t="str">
        <f t="shared" si="55"/>
        <v/>
      </c>
      <c r="BB88" s="39" t="str">
        <f t="shared" si="55"/>
        <v/>
      </c>
      <c r="BC88" s="39" t="str">
        <f t="shared" si="55"/>
        <v/>
      </c>
      <c r="BD88" s="40"/>
      <c r="BE88" s="17"/>
      <c r="BF88" s="17"/>
      <c r="BG88" s="17"/>
      <c r="BH88" s="17"/>
      <c r="BI88" s="17"/>
      <c r="BJ88" s="17"/>
      <c r="BK88" s="17"/>
      <c r="BL88" s="17"/>
      <c r="BM88" s="17"/>
      <c r="BN88" s="17"/>
      <c r="BO88" s="17"/>
      <c r="BP88" s="17"/>
    </row>
    <row r="89" spans="2:68" x14ac:dyDescent="0.25">
      <c r="B89" s="45">
        <f t="shared" si="21"/>
        <v>42979</v>
      </c>
      <c r="C89" s="39" t="str">
        <f t="shared" ref="C89:AH89" si="56">IFERROR(IF(D31="","",D31/C31),"")</f>
        <v/>
      </c>
      <c r="D89" s="39" t="str">
        <f t="shared" si="56"/>
        <v/>
      </c>
      <c r="E89" s="39" t="str">
        <f t="shared" si="56"/>
        <v/>
      </c>
      <c r="F89" s="39" t="str">
        <f t="shared" si="56"/>
        <v/>
      </c>
      <c r="G89" s="39" t="str">
        <f t="shared" si="56"/>
        <v/>
      </c>
      <c r="H89" s="39" t="str">
        <f t="shared" si="56"/>
        <v/>
      </c>
      <c r="I89" s="39" t="str">
        <f t="shared" si="56"/>
        <v/>
      </c>
      <c r="J89" s="39" t="str">
        <f t="shared" si="56"/>
        <v/>
      </c>
      <c r="K89" s="39" t="str">
        <f t="shared" si="56"/>
        <v/>
      </c>
      <c r="L89" s="39" t="str">
        <f t="shared" si="56"/>
        <v/>
      </c>
      <c r="M89" s="39" t="str">
        <f t="shared" si="56"/>
        <v/>
      </c>
      <c r="N89" s="39" t="str">
        <f t="shared" si="56"/>
        <v/>
      </c>
      <c r="O89" s="39" t="str">
        <f t="shared" si="56"/>
        <v/>
      </c>
      <c r="P89" s="39" t="str">
        <f t="shared" si="56"/>
        <v/>
      </c>
      <c r="Q89" s="39" t="str">
        <f t="shared" si="56"/>
        <v/>
      </c>
      <c r="R89" s="39" t="str">
        <f t="shared" si="56"/>
        <v/>
      </c>
      <c r="S89" s="39" t="str">
        <f t="shared" si="56"/>
        <v/>
      </c>
      <c r="T89" s="39" t="str">
        <f t="shared" si="56"/>
        <v/>
      </c>
      <c r="U89" s="39">
        <f t="shared" si="56"/>
        <v>1.0258184721852541</v>
      </c>
      <c r="V89" s="39">
        <f t="shared" si="56"/>
        <v>1.0277633627400105</v>
      </c>
      <c r="W89" s="39">
        <f t="shared" si="56"/>
        <v>1.0254986114617521</v>
      </c>
      <c r="X89" s="39">
        <f t="shared" si="56"/>
        <v>1.0270802560315115</v>
      </c>
      <c r="Y89" s="39">
        <f t="shared" si="56"/>
        <v>1.0249280920421859</v>
      </c>
      <c r="Z89" s="39">
        <f t="shared" si="56"/>
        <v>1.0257249766136576</v>
      </c>
      <c r="AA89" s="39">
        <f t="shared" si="56"/>
        <v>1.016187870497036</v>
      </c>
      <c r="AB89" s="39">
        <f t="shared" si="56"/>
        <v>1.0089746466232892</v>
      </c>
      <c r="AC89" s="39">
        <f t="shared" si="56"/>
        <v>1.0068934845452524</v>
      </c>
      <c r="AD89" s="39" t="str">
        <f t="shared" si="56"/>
        <v/>
      </c>
      <c r="AE89" s="39" t="str">
        <f t="shared" si="56"/>
        <v/>
      </c>
      <c r="AF89" s="39" t="str">
        <f t="shared" si="56"/>
        <v/>
      </c>
      <c r="AG89" s="39" t="str">
        <f t="shared" si="56"/>
        <v/>
      </c>
      <c r="AH89" s="39" t="str">
        <f t="shared" si="56"/>
        <v/>
      </c>
      <c r="AI89" s="39" t="str">
        <f t="shared" ref="AI89:BC89" si="57">IFERROR(IF(AJ31="","",AJ31/AI31),"")</f>
        <v/>
      </c>
      <c r="AJ89" s="39" t="str">
        <f t="shared" si="57"/>
        <v/>
      </c>
      <c r="AK89" s="39" t="str">
        <f t="shared" si="57"/>
        <v/>
      </c>
      <c r="AL89" s="39" t="str">
        <f t="shared" si="57"/>
        <v/>
      </c>
      <c r="AM89" s="39" t="str">
        <f t="shared" si="57"/>
        <v/>
      </c>
      <c r="AN89" s="39" t="str">
        <f t="shared" si="57"/>
        <v/>
      </c>
      <c r="AO89" s="39" t="str">
        <f t="shared" si="57"/>
        <v/>
      </c>
      <c r="AP89" s="39" t="str">
        <f t="shared" si="57"/>
        <v/>
      </c>
      <c r="AQ89" s="39" t="str">
        <f t="shared" si="57"/>
        <v/>
      </c>
      <c r="AR89" s="39" t="str">
        <f t="shared" si="57"/>
        <v/>
      </c>
      <c r="AS89" s="39" t="str">
        <f t="shared" si="57"/>
        <v/>
      </c>
      <c r="AT89" s="39" t="str">
        <f t="shared" si="57"/>
        <v/>
      </c>
      <c r="AU89" s="39" t="str">
        <f t="shared" si="57"/>
        <v/>
      </c>
      <c r="AV89" s="39" t="str">
        <f t="shared" si="57"/>
        <v/>
      </c>
      <c r="AW89" s="39" t="str">
        <f t="shared" si="57"/>
        <v/>
      </c>
      <c r="AX89" s="39" t="str">
        <f t="shared" si="57"/>
        <v/>
      </c>
      <c r="AY89" s="39" t="str">
        <f t="shared" si="57"/>
        <v/>
      </c>
      <c r="AZ89" s="39" t="str">
        <f t="shared" si="57"/>
        <v/>
      </c>
      <c r="BA89" s="39" t="str">
        <f t="shared" si="57"/>
        <v/>
      </c>
      <c r="BB89" s="39" t="str">
        <f t="shared" si="57"/>
        <v/>
      </c>
      <c r="BC89" s="39" t="str">
        <f t="shared" si="57"/>
        <v/>
      </c>
      <c r="BD89" s="40"/>
      <c r="BE89" s="17"/>
      <c r="BF89" s="17"/>
      <c r="BG89" s="17"/>
      <c r="BH89" s="17"/>
      <c r="BI89" s="17"/>
      <c r="BJ89" s="17"/>
      <c r="BK89" s="17"/>
      <c r="BL89" s="17"/>
      <c r="BM89" s="17"/>
      <c r="BN89" s="17"/>
      <c r="BO89" s="17"/>
      <c r="BP89" s="17"/>
    </row>
    <row r="90" spans="2:68" x14ac:dyDescent="0.25">
      <c r="B90" s="45">
        <f t="shared" si="21"/>
        <v>43009</v>
      </c>
      <c r="C90" s="39" t="str">
        <f t="shared" ref="C90:AH90" si="58">IFERROR(IF(D32="","",D32/C32),"")</f>
        <v/>
      </c>
      <c r="D90" s="39" t="str">
        <f t="shared" si="58"/>
        <v/>
      </c>
      <c r="E90" s="39" t="str">
        <f t="shared" si="58"/>
        <v/>
      </c>
      <c r="F90" s="39" t="str">
        <f t="shared" si="58"/>
        <v/>
      </c>
      <c r="G90" s="39" t="str">
        <f t="shared" si="58"/>
        <v/>
      </c>
      <c r="H90" s="39" t="str">
        <f t="shared" si="58"/>
        <v/>
      </c>
      <c r="I90" s="39" t="str">
        <f t="shared" si="58"/>
        <v/>
      </c>
      <c r="J90" s="39" t="str">
        <f t="shared" si="58"/>
        <v/>
      </c>
      <c r="K90" s="39" t="str">
        <f t="shared" si="58"/>
        <v/>
      </c>
      <c r="L90" s="39" t="str">
        <f t="shared" si="58"/>
        <v/>
      </c>
      <c r="M90" s="39" t="str">
        <f t="shared" si="58"/>
        <v/>
      </c>
      <c r="N90" s="39" t="str">
        <f t="shared" si="58"/>
        <v/>
      </c>
      <c r="O90" s="39" t="str">
        <f t="shared" si="58"/>
        <v/>
      </c>
      <c r="P90" s="39" t="str">
        <f t="shared" si="58"/>
        <v/>
      </c>
      <c r="Q90" s="39" t="str">
        <f t="shared" si="58"/>
        <v/>
      </c>
      <c r="R90" s="39" t="str">
        <f t="shared" si="58"/>
        <v/>
      </c>
      <c r="S90" s="39" t="str">
        <f t="shared" si="58"/>
        <v/>
      </c>
      <c r="T90" s="39" t="str">
        <f t="shared" si="58"/>
        <v/>
      </c>
      <c r="U90" s="39">
        <f t="shared" si="58"/>
        <v>1.0328165374677003</v>
      </c>
      <c r="V90" s="39">
        <f t="shared" si="58"/>
        <v>1.0282712034025518</v>
      </c>
      <c r="W90" s="39">
        <f t="shared" si="58"/>
        <v>1.0284671532846716</v>
      </c>
      <c r="X90" s="39">
        <f t="shared" si="58"/>
        <v>1.0267329074994085</v>
      </c>
      <c r="Y90" s="39">
        <f t="shared" si="58"/>
        <v>1.021889400921659</v>
      </c>
      <c r="Z90" s="39">
        <f t="shared" si="58"/>
        <v>1.0284103720405862</v>
      </c>
      <c r="AA90" s="39">
        <f t="shared" si="58"/>
        <v>1.0131550098662574</v>
      </c>
      <c r="AB90" s="39">
        <f t="shared" si="58"/>
        <v>1.0086561350357066</v>
      </c>
      <c r="AC90" s="39" t="str">
        <f t="shared" si="58"/>
        <v/>
      </c>
      <c r="AD90" s="39" t="str">
        <f t="shared" si="58"/>
        <v/>
      </c>
      <c r="AE90" s="39" t="str">
        <f t="shared" si="58"/>
        <v/>
      </c>
      <c r="AF90" s="39" t="str">
        <f t="shared" si="58"/>
        <v/>
      </c>
      <c r="AG90" s="39" t="str">
        <f t="shared" si="58"/>
        <v/>
      </c>
      <c r="AH90" s="39" t="str">
        <f t="shared" si="58"/>
        <v/>
      </c>
      <c r="AI90" s="39" t="str">
        <f t="shared" ref="AI90:BC90" si="59">IFERROR(IF(AJ32="","",AJ32/AI32),"")</f>
        <v/>
      </c>
      <c r="AJ90" s="39" t="str">
        <f t="shared" si="59"/>
        <v/>
      </c>
      <c r="AK90" s="39" t="str">
        <f t="shared" si="59"/>
        <v/>
      </c>
      <c r="AL90" s="39" t="str">
        <f t="shared" si="59"/>
        <v/>
      </c>
      <c r="AM90" s="39" t="str">
        <f t="shared" si="59"/>
        <v/>
      </c>
      <c r="AN90" s="39" t="str">
        <f t="shared" si="59"/>
        <v/>
      </c>
      <c r="AO90" s="39" t="str">
        <f t="shared" si="59"/>
        <v/>
      </c>
      <c r="AP90" s="39" t="str">
        <f t="shared" si="59"/>
        <v/>
      </c>
      <c r="AQ90" s="39" t="str">
        <f t="shared" si="59"/>
        <v/>
      </c>
      <c r="AR90" s="39" t="str">
        <f t="shared" si="59"/>
        <v/>
      </c>
      <c r="AS90" s="39" t="str">
        <f t="shared" si="59"/>
        <v/>
      </c>
      <c r="AT90" s="39" t="str">
        <f t="shared" si="59"/>
        <v/>
      </c>
      <c r="AU90" s="39" t="str">
        <f t="shared" si="59"/>
        <v/>
      </c>
      <c r="AV90" s="39" t="str">
        <f t="shared" si="59"/>
        <v/>
      </c>
      <c r="AW90" s="39" t="str">
        <f t="shared" si="59"/>
        <v/>
      </c>
      <c r="AX90" s="39" t="str">
        <f t="shared" si="59"/>
        <v/>
      </c>
      <c r="AY90" s="39" t="str">
        <f t="shared" si="59"/>
        <v/>
      </c>
      <c r="AZ90" s="39" t="str">
        <f t="shared" si="59"/>
        <v/>
      </c>
      <c r="BA90" s="39" t="str">
        <f t="shared" si="59"/>
        <v/>
      </c>
      <c r="BB90" s="39" t="str">
        <f t="shared" si="59"/>
        <v/>
      </c>
      <c r="BC90" s="39" t="str">
        <f t="shared" si="59"/>
        <v/>
      </c>
      <c r="BD90" s="40"/>
      <c r="BE90" s="17"/>
      <c r="BF90" s="17"/>
      <c r="BG90" s="17"/>
      <c r="BH90" s="17"/>
      <c r="BI90" s="17"/>
      <c r="BJ90" s="17"/>
      <c r="BK90" s="17"/>
      <c r="BL90" s="17"/>
      <c r="BM90" s="17"/>
      <c r="BN90" s="17"/>
      <c r="BO90" s="17"/>
      <c r="BP90" s="17"/>
    </row>
    <row r="91" spans="2:68" x14ac:dyDescent="0.25">
      <c r="B91" s="45">
        <f t="shared" si="21"/>
        <v>43040</v>
      </c>
      <c r="C91" s="39" t="str">
        <f t="shared" ref="C91:AH91" si="60">IFERROR(IF(D33="","",D33/C33),"")</f>
        <v/>
      </c>
      <c r="D91" s="39" t="str">
        <f t="shared" si="60"/>
        <v/>
      </c>
      <c r="E91" s="39" t="str">
        <f t="shared" si="60"/>
        <v/>
      </c>
      <c r="F91" s="39" t="str">
        <f t="shared" si="60"/>
        <v/>
      </c>
      <c r="G91" s="39" t="str">
        <f t="shared" si="60"/>
        <v/>
      </c>
      <c r="H91" s="39" t="str">
        <f t="shared" si="60"/>
        <v/>
      </c>
      <c r="I91" s="39" t="str">
        <f t="shared" si="60"/>
        <v/>
      </c>
      <c r="J91" s="39" t="str">
        <f t="shared" si="60"/>
        <v/>
      </c>
      <c r="K91" s="39" t="str">
        <f t="shared" si="60"/>
        <v/>
      </c>
      <c r="L91" s="39" t="str">
        <f t="shared" si="60"/>
        <v/>
      </c>
      <c r="M91" s="39" t="str">
        <f t="shared" si="60"/>
        <v/>
      </c>
      <c r="N91" s="39" t="str">
        <f t="shared" si="60"/>
        <v/>
      </c>
      <c r="O91" s="39" t="str">
        <f t="shared" si="60"/>
        <v/>
      </c>
      <c r="P91" s="39" t="str">
        <f t="shared" si="60"/>
        <v/>
      </c>
      <c r="Q91" s="39" t="str">
        <f t="shared" si="60"/>
        <v/>
      </c>
      <c r="R91" s="39" t="str">
        <f t="shared" si="60"/>
        <v/>
      </c>
      <c r="S91" s="39" t="str">
        <f t="shared" si="60"/>
        <v/>
      </c>
      <c r="T91" s="39" t="str">
        <f t="shared" si="60"/>
        <v/>
      </c>
      <c r="U91" s="39">
        <f t="shared" si="60"/>
        <v>1.0311407689863361</v>
      </c>
      <c r="V91" s="39">
        <f t="shared" si="60"/>
        <v>1.0317411402157164</v>
      </c>
      <c r="W91" s="39">
        <f t="shared" si="60"/>
        <v>1.0298685782556751</v>
      </c>
      <c r="X91" s="39">
        <f t="shared" si="60"/>
        <v>1.023491879350348</v>
      </c>
      <c r="Y91" s="39">
        <f t="shared" si="60"/>
        <v>1.0235194105979031</v>
      </c>
      <c r="Z91" s="39">
        <f t="shared" si="60"/>
        <v>1.0232558139534884</v>
      </c>
      <c r="AA91" s="39">
        <f t="shared" si="60"/>
        <v>1.0146103896103895</v>
      </c>
      <c r="AB91" s="39" t="str">
        <f t="shared" si="60"/>
        <v/>
      </c>
      <c r="AC91" s="39" t="str">
        <f t="shared" si="60"/>
        <v/>
      </c>
      <c r="AD91" s="39" t="str">
        <f t="shared" si="60"/>
        <v/>
      </c>
      <c r="AE91" s="39" t="str">
        <f t="shared" si="60"/>
        <v/>
      </c>
      <c r="AF91" s="39" t="str">
        <f t="shared" si="60"/>
        <v/>
      </c>
      <c r="AG91" s="39" t="str">
        <f t="shared" si="60"/>
        <v/>
      </c>
      <c r="AH91" s="39" t="str">
        <f t="shared" si="60"/>
        <v/>
      </c>
      <c r="AI91" s="39" t="str">
        <f t="shared" ref="AI91:BC91" si="61">IFERROR(IF(AJ33="","",AJ33/AI33),"")</f>
        <v/>
      </c>
      <c r="AJ91" s="39" t="str">
        <f t="shared" si="61"/>
        <v/>
      </c>
      <c r="AK91" s="39" t="str">
        <f t="shared" si="61"/>
        <v/>
      </c>
      <c r="AL91" s="39" t="str">
        <f t="shared" si="61"/>
        <v/>
      </c>
      <c r="AM91" s="39" t="str">
        <f t="shared" si="61"/>
        <v/>
      </c>
      <c r="AN91" s="39" t="str">
        <f t="shared" si="61"/>
        <v/>
      </c>
      <c r="AO91" s="39" t="str">
        <f t="shared" si="61"/>
        <v/>
      </c>
      <c r="AP91" s="39" t="str">
        <f t="shared" si="61"/>
        <v/>
      </c>
      <c r="AQ91" s="39" t="str">
        <f t="shared" si="61"/>
        <v/>
      </c>
      <c r="AR91" s="39" t="str">
        <f t="shared" si="61"/>
        <v/>
      </c>
      <c r="AS91" s="39" t="str">
        <f t="shared" si="61"/>
        <v/>
      </c>
      <c r="AT91" s="39" t="str">
        <f t="shared" si="61"/>
        <v/>
      </c>
      <c r="AU91" s="39" t="str">
        <f t="shared" si="61"/>
        <v/>
      </c>
      <c r="AV91" s="39" t="str">
        <f t="shared" si="61"/>
        <v/>
      </c>
      <c r="AW91" s="39" t="str">
        <f t="shared" si="61"/>
        <v/>
      </c>
      <c r="AX91" s="39" t="str">
        <f t="shared" si="61"/>
        <v/>
      </c>
      <c r="AY91" s="39" t="str">
        <f t="shared" si="61"/>
        <v/>
      </c>
      <c r="AZ91" s="39" t="str">
        <f t="shared" si="61"/>
        <v/>
      </c>
      <c r="BA91" s="39" t="str">
        <f t="shared" si="61"/>
        <v/>
      </c>
      <c r="BB91" s="39" t="str">
        <f t="shared" si="61"/>
        <v/>
      </c>
      <c r="BC91" s="39" t="str">
        <f t="shared" si="61"/>
        <v/>
      </c>
      <c r="BD91" s="40"/>
      <c r="BE91" s="17"/>
      <c r="BF91" s="17"/>
      <c r="BG91" s="17"/>
      <c r="BH91" s="17"/>
      <c r="BI91" s="17"/>
      <c r="BJ91" s="17"/>
      <c r="BK91" s="17"/>
      <c r="BL91" s="17"/>
      <c r="BM91" s="17"/>
      <c r="BN91" s="17"/>
      <c r="BO91" s="17"/>
      <c r="BP91" s="17"/>
    </row>
    <row r="92" spans="2:68" x14ac:dyDescent="0.25">
      <c r="B92" s="45">
        <f t="shared" si="21"/>
        <v>43070</v>
      </c>
      <c r="C92" s="39" t="str">
        <f t="shared" ref="C92:AH92" si="62">IFERROR(IF(D34="","",D34/C34),"")</f>
        <v/>
      </c>
      <c r="D92" s="39" t="str">
        <f t="shared" si="62"/>
        <v/>
      </c>
      <c r="E92" s="39" t="str">
        <f t="shared" si="62"/>
        <v/>
      </c>
      <c r="F92" s="39" t="str">
        <f t="shared" si="62"/>
        <v/>
      </c>
      <c r="G92" s="39" t="str">
        <f t="shared" si="62"/>
        <v/>
      </c>
      <c r="H92" s="39" t="str">
        <f t="shared" si="62"/>
        <v/>
      </c>
      <c r="I92" s="39" t="str">
        <f t="shared" si="62"/>
        <v/>
      </c>
      <c r="J92" s="39" t="str">
        <f t="shared" si="62"/>
        <v/>
      </c>
      <c r="K92" s="39" t="str">
        <f t="shared" si="62"/>
        <v/>
      </c>
      <c r="L92" s="39" t="str">
        <f t="shared" si="62"/>
        <v/>
      </c>
      <c r="M92" s="39" t="str">
        <f t="shared" si="62"/>
        <v/>
      </c>
      <c r="N92" s="39" t="str">
        <f t="shared" si="62"/>
        <v/>
      </c>
      <c r="O92" s="39" t="str">
        <f t="shared" si="62"/>
        <v/>
      </c>
      <c r="P92" s="39" t="str">
        <f t="shared" si="62"/>
        <v/>
      </c>
      <c r="Q92" s="39" t="str">
        <f t="shared" si="62"/>
        <v/>
      </c>
      <c r="R92" s="39" t="str">
        <f t="shared" si="62"/>
        <v/>
      </c>
      <c r="S92" s="39" t="str">
        <f t="shared" si="62"/>
        <v/>
      </c>
      <c r="T92" s="39" t="str">
        <f t="shared" si="62"/>
        <v/>
      </c>
      <c r="U92" s="39">
        <f t="shared" si="62"/>
        <v>1.0349946977730646</v>
      </c>
      <c r="V92" s="39">
        <f t="shared" si="62"/>
        <v>1.0307377049180328</v>
      </c>
      <c r="W92" s="39">
        <f t="shared" si="62"/>
        <v>1.024519549370444</v>
      </c>
      <c r="X92" s="39">
        <f t="shared" si="62"/>
        <v>1.0239327296248384</v>
      </c>
      <c r="Y92" s="39">
        <f t="shared" si="62"/>
        <v>1.0189513581806695</v>
      </c>
      <c r="Z92" s="39">
        <f t="shared" si="62"/>
        <v>1.0226286422814632</v>
      </c>
      <c r="AA92" s="39" t="str">
        <f t="shared" si="62"/>
        <v/>
      </c>
      <c r="AB92" s="39" t="str">
        <f t="shared" si="62"/>
        <v/>
      </c>
      <c r="AC92" s="39" t="str">
        <f t="shared" si="62"/>
        <v/>
      </c>
      <c r="AD92" s="39" t="str">
        <f t="shared" si="62"/>
        <v/>
      </c>
      <c r="AE92" s="39" t="str">
        <f t="shared" si="62"/>
        <v/>
      </c>
      <c r="AF92" s="39" t="str">
        <f t="shared" si="62"/>
        <v/>
      </c>
      <c r="AG92" s="39" t="str">
        <f t="shared" si="62"/>
        <v/>
      </c>
      <c r="AH92" s="39" t="str">
        <f t="shared" si="62"/>
        <v/>
      </c>
      <c r="AI92" s="39" t="str">
        <f t="shared" ref="AI92:BC92" si="63">IFERROR(IF(AJ34="","",AJ34/AI34),"")</f>
        <v/>
      </c>
      <c r="AJ92" s="39" t="str">
        <f t="shared" si="63"/>
        <v/>
      </c>
      <c r="AK92" s="39" t="str">
        <f t="shared" si="63"/>
        <v/>
      </c>
      <c r="AL92" s="39" t="str">
        <f t="shared" si="63"/>
        <v/>
      </c>
      <c r="AM92" s="39" t="str">
        <f t="shared" si="63"/>
        <v/>
      </c>
      <c r="AN92" s="39" t="str">
        <f t="shared" si="63"/>
        <v/>
      </c>
      <c r="AO92" s="39" t="str">
        <f t="shared" si="63"/>
        <v/>
      </c>
      <c r="AP92" s="39" t="str">
        <f t="shared" si="63"/>
        <v/>
      </c>
      <c r="AQ92" s="39" t="str">
        <f t="shared" si="63"/>
        <v/>
      </c>
      <c r="AR92" s="39" t="str">
        <f t="shared" si="63"/>
        <v/>
      </c>
      <c r="AS92" s="39" t="str">
        <f t="shared" si="63"/>
        <v/>
      </c>
      <c r="AT92" s="39" t="str">
        <f t="shared" si="63"/>
        <v/>
      </c>
      <c r="AU92" s="39" t="str">
        <f t="shared" si="63"/>
        <v/>
      </c>
      <c r="AV92" s="39" t="str">
        <f t="shared" si="63"/>
        <v/>
      </c>
      <c r="AW92" s="39" t="str">
        <f t="shared" si="63"/>
        <v/>
      </c>
      <c r="AX92" s="39" t="str">
        <f t="shared" si="63"/>
        <v/>
      </c>
      <c r="AY92" s="39" t="str">
        <f t="shared" si="63"/>
        <v/>
      </c>
      <c r="AZ92" s="39" t="str">
        <f t="shared" si="63"/>
        <v/>
      </c>
      <c r="BA92" s="39" t="str">
        <f t="shared" si="63"/>
        <v/>
      </c>
      <c r="BB92" s="39" t="str">
        <f t="shared" si="63"/>
        <v/>
      </c>
      <c r="BC92" s="39" t="str">
        <f t="shared" si="63"/>
        <v/>
      </c>
      <c r="BD92" s="40"/>
      <c r="BE92" s="17"/>
      <c r="BF92" s="17"/>
      <c r="BG92" s="17"/>
      <c r="BH92" s="17"/>
      <c r="BI92" s="17"/>
      <c r="BJ92" s="17"/>
      <c r="BK92" s="17"/>
      <c r="BL92" s="17"/>
      <c r="BM92" s="17"/>
      <c r="BN92" s="17"/>
      <c r="BO92" s="17"/>
      <c r="BP92" s="17"/>
    </row>
    <row r="93" spans="2:68" x14ac:dyDescent="0.25">
      <c r="B93" s="45">
        <f t="shared" si="21"/>
        <v>43101</v>
      </c>
      <c r="C93" s="39" t="str">
        <f t="shared" ref="C93:AH93" si="64">IFERROR(IF(D35="","",D35/C35),"")</f>
        <v/>
      </c>
      <c r="D93" s="39" t="str">
        <f t="shared" si="64"/>
        <v/>
      </c>
      <c r="E93" s="39" t="str">
        <f t="shared" si="64"/>
        <v/>
      </c>
      <c r="F93" s="39" t="str">
        <f t="shared" si="64"/>
        <v/>
      </c>
      <c r="G93" s="39" t="str">
        <f t="shared" si="64"/>
        <v/>
      </c>
      <c r="H93" s="39" t="str">
        <f t="shared" si="64"/>
        <v/>
      </c>
      <c r="I93" s="39" t="str">
        <f t="shared" si="64"/>
        <v/>
      </c>
      <c r="J93" s="39" t="str">
        <f t="shared" si="64"/>
        <v/>
      </c>
      <c r="K93" s="39" t="str">
        <f t="shared" si="64"/>
        <v/>
      </c>
      <c r="L93" s="39" t="str">
        <f t="shared" si="64"/>
        <v/>
      </c>
      <c r="M93" s="39" t="str">
        <f t="shared" si="64"/>
        <v/>
      </c>
      <c r="N93" s="39" t="str">
        <f t="shared" si="64"/>
        <v/>
      </c>
      <c r="O93" s="39" t="str">
        <f t="shared" si="64"/>
        <v/>
      </c>
      <c r="P93" s="39" t="str">
        <f t="shared" si="64"/>
        <v/>
      </c>
      <c r="Q93" s="39" t="str">
        <f t="shared" si="64"/>
        <v/>
      </c>
      <c r="R93" s="39" t="str">
        <f t="shared" si="64"/>
        <v/>
      </c>
      <c r="S93" s="39" t="str">
        <f t="shared" si="64"/>
        <v/>
      </c>
      <c r="T93" s="39" t="str">
        <f t="shared" si="64"/>
        <v/>
      </c>
      <c r="U93" s="39">
        <f t="shared" si="64"/>
        <v>1.0358902181562279</v>
      </c>
      <c r="V93" s="39">
        <f t="shared" si="64"/>
        <v>1.0261548913043479</v>
      </c>
      <c r="W93" s="39">
        <f t="shared" si="64"/>
        <v>1.0264812975835815</v>
      </c>
      <c r="X93" s="39">
        <f t="shared" si="64"/>
        <v>1.0206385037084811</v>
      </c>
      <c r="Y93" s="39">
        <f t="shared" si="64"/>
        <v>1.0180094786729859</v>
      </c>
      <c r="Z93" s="39" t="str">
        <f t="shared" si="64"/>
        <v/>
      </c>
      <c r="AA93" s="39" t="str">
        <f t="shared" si="64"/>
        <v/>
      </c>
      <c r="AB93" s="39" t="str">
        <f t="shared" si="64"/>
        <v/>
      </c>
      <c r="AC93" s="39" t="str">
        <f t="shared" si="64"/>
        <v/>
      </c>
      <c r="AD93" s="39" t="str">
        <f t="shared" si="64"/>
        <v/>
      </c>
      <c r="AE93" s="39" t="str">
        <f t="shared" si="64"/>
        <v/>
      </c>
      <c r="AF93" s="39" t="str">
        <f t="shared" si="64"/>
        <v/>
      </c>
      <c r="AG93" s="39" t="str">
        <f t="shared" si="64"/>
        <v/>
      </c>
      <c r="AH93" s="39" t="str">
        <f t="shared" si="64"/>
        <v/>
      </c>
      <c r="AI93" s="39" t="str">
        <f t="shared" ref="AI93:BC93" si="65">IFERROR(IF(AJ35="","",AJ35/AI35),"")</f>
        <v/>
      </c>
      <c r="AJ93" s="39" t="str">
        <f t="shared" si="65"/>
        <v/>
      </c>
      <c r="AK93" s="39" t="str">
        <f t="shared" si="65"/>
        <v/>
      </c>
      <c r="AL93" s="39" t="str">
        <f t="shared" si="65"/>
        <v/>
      </c>
      <c r="AM93" s="39" t="str">
        <f t="shared" si="65"/>
        <v/>
      </c>
      <c r="AN93" s="39" t="str">
        <f t="shared" si="65"/>
        <v/>
      </c>
      <c r="AO93" s="39" t="str">
        <f t="shared" si="65"/>
        <v/>
      </c>
      <c r="AP93" s="39" t="str">
        <f t="shared" si="65"/>
        <v/>
      </c>
      <c r="AQ93" s="39" t="str">
        <f t="shared" si="65"/>
        <v/>
      </c>
      <c r="AR93" s="39" t="str">
        <f t="shared" si="65"/>
        <v/>
      </c>
      <c r="AS93" s="39" t="str">
        <f t="shared" si="65"/>
        <v/>
      </c>
      <c r="AT93" s="39" t="str">
        <f t="shared" si="65"/>
        <v/>
      </c>
      <c r="AU93" s="39" t="str">
        <f t="shared" si="65"/>
        <v/>
      </c>
      <c r="AV93" s="39" t="str">
        <f t="shared" si="65"/>
        <v/>
      </c>
      <c r="AW93" s="39" t="str">
        <f t="shared" si="65"/>
        <v/>
      </c>
      <c r="AX93" s="39" t="str">
        <f t="shared" si="65"/>
        <v/>
      </c>
      <c r="AY93" s="39" t="str">
        <f t="shared" si="65"/>
        <v/>
      </c>
      <c r="AZ93" s="39" t="str">
        <f t="shared" si="65"/>
        <v/>
      </c>
      <c r="BA93" s="39" t="str">
        <f t="shared" si="65"/>
        <v/>
      </c>
      <c r="BB93" s="39" t="str">
        <f t="shared" si="65"/>
        <v/>
      </c>
      <c r="BC93" s="39" t="str">
        <f t="shared" si="65"/>
        <v/>
      </c>
      <c r="BD93" s="40"/>
      <c r="BE93" s="17"/>
      <c r="BF93" s="17"/>
      <c r="BG93" s="17"/>
      <c r="BH93" s="17"/>
      <c r="BI93" s="17"/>
      <c r="BJ93" s="17"/>
      <c r="BK93" s="17"/>
      <c r="BL93" s="17"/>
      <c r="BM93" s="17"/>
      <c r="BN93" s="17"/>
      <c r="BO93" s="17"/>
      <c r="BP93" s="17"/>
    </row>
    <row r="94" spans="2:68" x14ac:dyDescent="0.25">
      <c r="B94" s="45">
        <f t="shared" si="21"/>
        <v>43132</v>
      </c>
      <c r="C94" s="39" t="str">
        <f t="shared" ref="C94:AH94" si="66">IFERROR(IF(D36="","",D36/C36),"")</f>
        <v/>
      </c>
      <c r="D94" s="39" t="str">
        <f t="shared" si="66"/>
        <v/>
      </c>
      <c r="E94" s="39" t="str">
        <f t="shared" si="66"/>
        <v/>
      </c>
      <c r="F94" s="39" t="str">
        <f t="shared" si="66"/>
        <v/>
      </c>
      <c r="G94" s="39" t="str">
        <f t="shared" si="66"/>
        <v/>
      </c>
      <c r="H94" s="39" t="str">
        <f t="shared" si="66"/>
        <v/>
      </c>
      <c r="I94" s="39" t="str">
        <f t="shared" si="66"/>
        <v/>
      </c>
      <c r="J94" s="39" t="str">
        <f t="shared" si="66"/>
        <v/>
      </c>
      <c r="K94" s="39" t="str">
        <f t="shared" si="66"/>
        <v/>
      </c>
      <c r="L94" s="39" t="str">
        <f t="shared" si="66"/>
        <v/>
      </c>
      <c r="M94" s="39" t="str">
        <f t="shared" si="66"/>
        <v/>
      </c>
      <c r="N94" s="39" t="str">
        <f t="shared" si="66"/>
        <v/>
      </c>
      <c r="O94" s="39" t="str">
        <f t="shared" si="66"/>
        <v/>
      </c>
      <c r="P94" s="39" t="str">
        <f t="shared" si="66"/>
        <v/>
      </c>
      <c r="Q94" s="39" t="str">
        <f t="shared" si="66"/>
        <v/>
      </c>
      <c r="R94" s="39" t="str">
        <f t="shared" si="66"/>
        <v/>
      </c>
      <c r="S94" s="39" t="str">
        <f t="shared" si="66"/>
        <v/>
      </c>
      <c r="T94" s="39" t="str">
        <f t="shared" si="66"/>
        <v/>
      </c>
      <c r="U94" s="39">
        <f t="shared" si="66"/>
        <v>1.0291588785046728</v>
      </c>
      <c r="V94" s="39">
        <f t="shared" si="66"/>
        <v>1.0286959680348711</v>
      </c>
      <c r="W94" s="39">
        <f t="shared" si="66"/>
        <v>1.0222457627118644</v>
      </c>
      <c r="X94" s="39">
        <f t="shared" si="66"/>
        <v>1.0196891191709845</v>
      </c>
      <c r="Y94" s="39" t="str">
        <f t="shared" si="66"/>
        <v/>
      </c>
      <c r="Z94" s="39" t="str">
        <f t="shared" si="66"/>
        <v/>
      </c>
      <c r="AA94" s="39" t="str">
        <f t="shared" si="66"/>
        <v/>
      </c>
      <c r="AB94" s="39" t="str">
        <f t="shared" si="66"/>
        <v/>
      </c>
      <c r="AC94" s="39" t="str">
        <f t="shared" si="66"/>
        <v/>
      </c>
      <c r="AD94" s="39" t="str">
        <f t="shared" si="66"/>
        <v/>
      </c>
      <c r="AE94" s="39" t="str">
        <f t="shared" si="66"/>
        <v/>
      </c>
      <c r="AF94" s="39" t="str">
        <f t="shared" si="66"/>
        <v/>
      </c>
      <c r="AG94" s="39" t="str">
        <f t="shared" si="66"/>
        <v/>
      </c>
      <c r="AH94" s="39" t="str">
        <f t="shared" si="66"/>
        <v/>
      </c>
      <c r="AI94" s="39" t="str">
        <f t="shared" ref="AI94:BC94" si="67">IFERROR(IF(AJ36="","",AJ36/AI36),"")</f>
        <v/>
      </c>
      <c r="AJ94" s="39" t="str">
        <f t="shared" si="67"/>
        <v/>
      </c>
      <c r="AK94" s="39" t="str">
        <f t="shared" si="67"/>
        <v/>
      </c>
      <c r="AL94" s="39" t="str">
        <f t="shared" si="67"/>
        <v/>
      </c>
      <c r="AM94" s="39" t="str">
        <f t="shared" si="67"/>
        <v/>
      </c>
      <c r="AN94" s="39" t="str">
        <f t="shared" si="67"/>
        <v/>
      </c>
      <c r="AO94" s="39" t="str">
        <f t="shared" si="67"/>
        <v/>
      </c>
      <c r="AP94" s="39" t="str">
        <f t="shared" si="67"/>
        <v/>
      </c>
      <c r="AQ94" s="39" t="str">
        <f t="shared" si="67"/>
        <v/>
      </c>
      <c r="AR94" s="39" t="str">
        <f t="shared" si="67"/>
        <v/>
      </c>
      <c r="AS94" s="39" t="str">
        <f t="shared" si="67"/>
        <v/>
      </c>
      <c r="AT94" s="39" t="str">
        <f t="shared" si="67"/>
        <v/>
      </c>
      <c r="AU94" s="39" t="str">
        <f t="shared" si="67"/>
        <v/>
      </c>
      <c r="AV94" s="39" t="str">
        <f t="shared" si="67"/>
        <v/>
      </c>
      <c r="AW94" s="39" t="str">
        <f t="shared" si="67"/>
        <v/>
      </c>
      <c r="AX94" s="39" t="str">
        <f t="shared" si="67"/>
        <v/>
      </c>
      <c r="AY94" s="39" t="str">
        <f t="shared" si="67"/>
        <v/>
      </c>
      <c r="AZ94" s="39" t="str">
        <f t="shared" si="67"/>
        <v/>
      </c>
      <c r="BA94" s="39" t="str">
        <f t="shared" si="67"/>
        <v/>
      </c>
      <c r="BB94" s="39" t="str">
        <f t="shared" si="67"/>
        <v/>
      </c>
      <c r="BC94" s="39" t="str">
        <f t="shared" si="67"/>
        <v/>
      </c>
      <c r="BD94" s="40"/>
      <c r="BE94" s="17"/>
      <c r="BF94" s="17"/>
      <c r="BG94" s="17"/>
      <c r="BH94" s="17"/>
      <c r="BI94" s="17"/>
      <c r="BJ94" s="17"/>
      <c r="BK94" s="17"/>
      <c r="BL94" s="17"/>
      <c r="BM94" s="17"/>
      <c r="BN94" s="17"/>
      <c r="BO94" s="17"/>
      <c r="BP94" s="17"/>
    </row>
    <row r="95" spans="2:68" x14ac:dyDescent="0.25">
      <c r="B95" s="45">
        <f t="shared" si="21"/>
        <v>43160</v>
      </c>
      <c r="C95" s="39" t="str">
        <f t="shared" ref="C95:AH95" si="68">IFERROR(IF(D37="","",D37/C37),"")</f>
        <v/>
      </c>
      <c r="D95" s="39" t="str">
        <f t="shared" si="68"/>
        <v/>
      </c>
      <c r="E95" s="39" t="str">
        <f t="shared" si="68"/>
        <v/>
      </c>
      <c r="F95" s="39" t="str">
        <f t="shared" si="68"/>
        <v/>
      </c>
      <c r="G95" s="39" t="str">
        <f t="shared" si="68"/>
        <v/>
      </c>
      <c r="H95" s="39" t="str">
        <f t="shared" si="68"/>
        <v/>
      </c>
      <c r="I95" s="39" t="str">
        <f t="shared" si="68"/>
        <v/>
      </c>
      <c r="J95" s="39" t="str">
        <f t="shared" si="68"/>
        <v/>
      </c>
      <c r="K95" s="39" t="str">
        <f t="shared" si="68"/>
        <v/>
      </c>
      <c r="L95" s="39" t="str">
        <f t="shared" si="68"/>
        <v/>
      </c>
      <c r="M95" s="39" t="str">
        <f t="shared" si="68"/>
        <v/>
      </c>
      <c r="N95" s="39" t="str">
        <f t="shared" si="68"/>
        <v/>
      </c>
      <c r="O95" s="39" t="str">
        <f t="shared" si="68"/>
        <v/>
      </c>
      <c r="P95" s="39" t="str">
        <f t="shared" si="68"/>
        <v/>
      </c>
      <c r="Q95" s="39" t="str">
        <f t="shared" si="68"/>
        <v/>
      </c>
      <c r="R95" s="39" t="str">
        <f t="shared" si="68"/>
        <v/>
      </c>
      <c r="S95" s="39" t="str">
        <f t="shared" si="68"/>
        <v/>
      </c>
      <c r="T95" s="39" t="str">
        <f t="shared" si="68"/>
        <v/>
      </c>
      <c r="U95" s="39">
        <f t="shared" si="68"/>
        <v>1.0305810397553516</v>
      </c>
      <c r="V95" s="39">
        <f t="shared" si="68"/>
        <v>1.0229970326409497</v>
      </c>
      <c r="W95" s="39">
        <f t="shared" si="68"/>
        <v>1.0188542422044959</v>
      </c>
      <c r="X95" s="39" t="str">
        <f t="shared" si="68"/>
        <v/>
      </c>
      <c r="Y95" s="39" t="str">
        <f t="shared" si="68"/>
        <v/>
      </c>
      <c r="Z95" s="39" t="str">
        <f t="shared" si="68"/>
        <v/>
      </c>
      <c r="AA95" s="39" t="str">
        <f t="shared" si="68"/>
        <v/>
      </c>
      <c r="AB95" s="39" t="str">
        <f t="shared" si="68"/>
        <v/>
      </c>
      <c r="AC95" s="39" t="str">
        <f t="shared" si="68"/>
        <v/>
      </c>
      <c r="AD95" s="39" t="str">
        <f t="shared" si="68"/>
        <v/>
      </c>
      <c r="AE95" s="39" t="str">
        <f t="shared" si="68"/>
        <v/>
      </c>
      <c r="AF95" s="39" t="str">
        <f t="shared" si="68"/>
        <v/>
      </c>
      <c r="AG95" s="39" t="str">
        <f t="shared" si="68"/>
        <v/>
      </c>
      <c r="AH95" s="39" t="str">
        <f t="shared" si="68"/>
        <v/>
      </c>
      <c r="AI95" s="39" t="str">
        <f t="shared" ref="AI95:BC95" si="69">IFERROR(IF(AJ37="","",AJ37/AI37),"")</f>
        <v/>
      </c>
      <c r="AJ95" s="39" t="str">
        <f t="shared" si="69"/>
        <v/>
      </c>
      <c r="AK95" s="39" t="str">
        <f t="shared" si="69"/>
        <v/>
      </c>
      <c r="AL95" s="39" t="str">
        <f t="shared" si="69"/>
        <v/>
      </c>
      <c r="AM95" s="39" t="str">
        <f t="shared" si="69"/>
        <v/>
      </c>
      <c r="AN95" s="39" t="str">
        <f t="shared" si="69"/>
        <v/>
      </c>
      <c r="AO95" s="39" t="str">
        <f t="shared" si="69"/>
        <v/>
      </c>
      <c r="AP95" s="39" t="str">
        <f t="shared" si="69"/>
        <v/>
      </c>
      <c r="AQ95" s="39" t="str">
        <f t="shared" si="69"/>
        <v/>
      </c>
      <c r="AR95" s="39" t="str">
        <f t="shared" si="69"/>
        <v/>
      </c>
      <c r="AS95" s="39" t="str">
        <f t="shared" si="69"/>
        <v/>
      </c>
      <c r="AT95" s="39" t="str">
        <f t="shared" si="69"/>
        <v/>
      </c>
      <c r="AU95" s="39" t="str">
        <f t="shared" si="69"/>
        <v/>
      </c>
      <c r="AV95" s="39" t="str">
        <f t="shared" si="69"/>
        <v/>
      </c>
      <c r="AW95" s="39" t="str">
        <f t="shared" si="69"/>
        <v/>
      </c>
      <c r="AX95" s="39" t="str">
        <f t="shared" si="69"/>
        <v/>
      </c>
      <c r="AY95" s="39" t="str">
        <f t="shared" si="69"/>
        <v/>
      </c>
      <c r="AZ95" s="39" t="str">
        <f t="shared" si="69"/>
        <v/>
      </c>
      <c r="BA95" s="39" t="str">
        <f t="shared" si="69"/>
        <v/>
      </c>
      <c r="BB95" s="39" t="str">
        <f t="shared" si="69"/>
        <v/>
      </c>
      <c r="BC95" s="39" t="str">
        <f t="shared" si="69"/>
        <v/>
      </c>
      <c r="BD95" s="40"/>
      <c r="BE95" s="17"/>
      <c r="BF95" s="17"/>
      <c r="BG95" s="17"/>
      <c r="BH95" s="17"/>
      <c r="BI95" s="17"/>
      <c r="BJ95" s="17"/>
      <c r="BK95" s="17"/>
      <c r="BL95" s="17"/>
      <c r="BM95" s="17"/>
      <c r="BN95" s="17"/>
      <c r="BO95" s="17"/>
      <c r="BP95" s="17"/>
    </row>
    <row r="96" spans="2:68" x14ac:dyDescent="0.25">
      <c r="B96" s="45">
        <f t="shared" si="21"/>
        <v>43191</v>
      </c>
      <c r="C96" s="39" t="str">
        <f t="shared" ref="C96:AH96" si="70">IFERROR(IF(D38="","",D38/C38),"")</f>
        <v/>
      </c>
      <c r="D96" s="39" t="str">
        <f t="shared" si="70"/>
        <v/>
      </c>
      <c r="E96" s="39" t="str">
        <f t="shared" si="70"/>
        <v/>
      </c>
      <c r="F96" s="39" t="str">
        <f t="shared" si="70"/>
        <v/>
      </c>
      <c r="G96" s="39" t="str">
        <f t="shared" si="70"/>
        <v/>
      </c>
      <c r="H96" s="39" t="str">
        <f t="shared" si="70"/>
        <v/>
      </c>
      <c r="I96" s="39" t="str">
        <f t="shared" si="70"/>
        <v/>
      </c>
      <c r="J96" s="39" t="str">
        <f t="shared" si="70"/>
        <v/>
      </c>
      <c r="K96" s="39" t="str">
        <f t="shared" si="70"/>
        <v/>
      </c>
      <c r="L96" s="39" t="str">
        <f t="shared" si="70"/>
        <v/>
      </c>
      <c r="M96" s="39" t="str">
        <f t="shared" si="70"/>
        <v/>
      </c>
      <c r="N96" s="39" t="str">
        <f t="shared" si="70"/>
        <v/>
      </c>
      <c r="O96" s="39" t="str">
        <f t="shared" si="70"/>
        <v/>
      </c>
      <c r="P96" s="39" t="str">
        <f t="shared" si="70"/>
        <v/>
      </c>
      <c r="Q96" s="39" t="str">
        <f t="shared" si="70"/>
        <v/>
      </c>
      <c r="R96" s="39" t="str">
        <f t="shared" si="70"/>
        <v/>
      </c>
      <c r="S96" s="39" t="str">
        <f t="shared" si="70"/>
        <v/>
      </c>
      <c r="T96" s="39" t="str">
        <f t="shared" si="70"/>
        <v/>
      </c>
      <c r="U96" s="39">
        <f t="shared" si="70"/>
        <v>1.0252844500632112</v>
      </c>
      <c r="V96" s="39">
        <f t="shared" si="70"/>
        <v>1.0199753390875463</v>
      </c>
      <c r="W96" s="39" t="str">
        <f t="shared" si="70"/>
        <v/>
      </c>
      <c r="X96" s="39" t="str">
        <f t="shared" si="70"/>
        <v/>
      </c>
      <c r="Y96" s="39" t="str">
        <f t="shared" si="70"/>
        <v/>
      </c>
      <c r="Z96" s="39" t="str">
        <f t="shared" si="70"/>
        <v/>
      </c>
      <c r="AA96" s="39" t="str">
        <f t="shared" si="70"/>
        <v/>
      </c>
      <c r="AB96" s="39" t="str">
        <f t="shared" si="70"/>
        <v/>
      </c>
      <c r="AC96" s="39" t="str">
        <f t="shared" si="70"/>
        <v/>
      </c>
      <c r="AD96" s="39" t="str">
        <f t="shared" si="70"/>
        <v/>
      </c>
      <c r="AE96" s="39" t="str">
        <f t="shared" si="70"/>
        <v/>
      </c>
      <c r="AF96" s="39" t="str">
        <f t="shared" si="70"/>
        <v/>
      </c>
      <c r="AG96" s="39" t="str">
        <f t="shared" si="70"/>
        <v/>
      </c>
      <c r="AH96" s="39" t="str">
        <f t="shared" si="70"/>
        <v/>
      </c>
      <c r="AI96" s="39" t="str">
        <f t="shared" ref="AI96:BC96" si="71">IFERROR(IF(AJ38="","",AJ38/AI38),"")</f>
        <v/>
      </c>
      <c r="AJ96" s="39" t="str">
        <f t="shared" si="71"/>
        <v/>
      </c>
      <c r="AK96" s="39" t="str">
        <f t="shared" si="71"/>
        <v/>
      </c>
      <c r="AL96" s="39" t="str">
        <f t="shared" si="71"/>
        <v/>
      </c>
      <c r="AM96" s="39" t="str">
        <f t="shared" si="71"/>
        <v/>
      </c>
      <c r="AN96" s="39" t="str">
        <f t="shared" si="71"/>
        <v/>
      </c>
      <c r="AO96" s="39" t="str">
        <f t="shared" si="71"/>
        <v/>
      </c>
      <c r="AP96" s="39" t="str">
        <f t="shared" si="71"/>
        <v/>
      </c>
      <c r="AQ96" s="39" t="str">
        <f t="shared" si="71"/>
        <v/>
      </c>
      <c r="AR96" s="39" t="str">
        <f t="shared" si="71"/>
        <v/>
      </c>
      <c r="AS96" s="39" t="str">
        <f t="shared" si="71"/>
        <v/>
      </c>
      <c r="AT96" s="39" t="str">
        <f t="shared" si="71"/>
        <v/>
      </c>
      <c r="AU96" s="39" t="str">
        <f t="shared" si="71"/>
        <v/>
      </c>
      <c r="AV96" s="39" t="str">
        <f t="shared" si="71"/>
        <v/>
      </c>
      <c r="AW96" s="39" t="str">
        <f t="shared" si="71"/>
        <v/>
      </c>
      <c r="AX96" s="39" t="str">
        <f t="shared" si="71"/>
        <v/>
      </c>
      <c r="AY96" s="39" t="str">
        <f t="shared" si="71"/>
        <v/>
      </c>
      <c r="AZ96" s="39" t="str">
        <f t="shared" si="71"/>
        <v/>
      </c>
      <c r="BA96" s="39" t="str">
        <f t="shared" si="71"/>
        <v/>
      </c>
      <c r="BB96" s="39" t="str">
        <f t="shared" si="71"/>
        <v/>
      </c>
      <c r="BC96" s="39" t="str">
        <f t="shared" si="71"/>
        <v/>
      </c>
      <c r="BD96" s="40"/>
      <c r="BE96" s="17"/>
      <c r="BF96" s="17"/>
      <c r="BG96" s="17"/>
      <c r="BH96" s="17"/>
      <c r="BI96" s="17"/>
      <c r="BJ96" s="17"/>
      <c r="BK96" s="17"/>
      <c r="BL96" s="17"/>
      <c r="BM96" s="17"/>
      <c r="BN96" s="17"/>
      <c r="BO96" s="17"/>
      <c r="BP96" s="17"/>
    </row>
    <row r="97" spans="2:68" x14ac:dyDescent="0.25">
      <c r="B97" s="45">
        <f t="shared" si="21"/>
        <v>43221</v>
      </c>
      <c r="C97" s="39" t="str">
        <f t="shared" ref="C97:AH97" si="72">IFERROR(IF(D39="","",D39/C39),"")</f>
        <v/>
      </c>
      <c r="D97" s="39" t="str">
        <f t="shared" si="72"/>
        <v/>
      </c>
      <c r="E97" s="39" t="str">
        <f t="shared" si="72"/>
        <v/>
      </c>
      <c r="F97" s="39" t="str">
        <f t="shared" si="72"/>
        <v/>
      </c>
      <c r="G97" s="39" t="str">
        <f t="shared" si="72"/>
        <v/>
      </c>
      <c r="H97" s="39" t="str">
        <f t="shared" si="72"/>
        <v/>
      </c>
      <c r="I97" s="39" t="str">
        <f t="shared" si="72"/>
        <v/>
      </c>
      <c r="J97" s="39" t="str">
        <f t="shared" si="72"/>
        <v/>
      </c>
      <c r="K97" s="39" t="str">
        <f t="shared" si="72"/>
        <v/>
      </c>
      <c r="L97" s="39" t="str">
        <f t="shared" si="72"/>
        <v/>
      </c>
      <c r="M97" s="39" t="str">
        <f t="shared" si="72"/>
        <v/>
      </c>
      <c r="N97" s="39" t="str">
        <f t="shared" si="72"/>
        <v/>
      </c>
      <c r="O97" s="39" t="str">
        <f t="shared" si="72"/>
        <v/>
      </c>
      <c r="P97" s="39" t="str">
        <f t="shared" si="72"/>
        <v/>
      </c>
      <c r="Q97" s="39" t="str">
        <f t="shared" si="72"/>
        <v/>
      </c>
      <c r="R97" s="39" t="str">
        <f t="shared" si="72"/>
        <v/>
      </c>
      <c r="S97" s="39" t="str">
        <f t="shared" si="72"/>
        <v/>
      </c>
      <c r="T97" s="39" t="str">
        <f t="shared" si="72"/>
        <v/>
      </c>
      <c r="U97" s="39">
        <f t="shared" si="72"/>
        <v>1.0220183486238532</v>
      </c>
      <c r="V97" s="39" t="str">
        <f t="shared" si="72"/>
        <v/>
      </c>
      <c r="W97" s="39" t="str">
        <f t="shared" si="72"/>
        <v/>
      </c>
      <c r="X97" s="39" t="str">
        <f t="shared" si="72"/>
        <v/>
      </c>
      <c r="Y97" s="39" t="str">
        <f t="shared" si="72"/>
        <v/>
      </c>
      <c r="Z97" s="39" t="str">
        <f t="shared" si="72"/>
        <v/>
      </c>
      <c r="AA97" s="39" t="str">
        <f t="shared" si="72"/>
        <v/>
      </c>
      <c r="AB97" s="39" t="str">
        <f t="shared" si="72"/>
        <v/>
      </c>
      <c r="AC97" s="39" t="str">
        <f t="shared" si="72"/>
        <v/>
      </c>
      <c r="AD97" s="39" t="str">
        <f t="shared" si="72"/>
        <v/>
      </c>
      <c r="AE97" s="39" t="str">
        <f t="shared" si="72"/>
        <v/>
      </c>
      <c r="AF97" s="39" t="str">
        <f t="shared" si="72"/>
        <v/>
      </c>
      <c r="AG97" s="39" t="str">
        <f t="shared" si="72"/>
        <v/>
      </c>
      <c r="AH97" s="39" t="str">
        <f t="shared" si="72"/>
        <v/>
      </c>
      <c r="AI97" s="39" t="str">
        <f t="shared" ref="AI97:BC97" si="73">IFERROR(IF(AJ39="","",AJ39/AI39),"")</f>
        <v/>
      </c>
      <c r="AJ97" s="39" t="str">
        <f t="shared" si="73"/>
        <v/>
      </c>
      <c r="AK97" s="39" t="str">
        <f t="shared" si="73"/>
        <v/>
      </c>
      <c r="AL97" s="39" t="str">
        <f t="shared" si="73"/>
        <v/>
      </c>
      <c r="AM97" s="39" t="str">
        <f t="shared" si="73"/>
        <v/>
      </c>
      <c r="AN97" s="39" t="str">
        <f t="shared" si="73"/>
        <v/>
      </c>
      <c r="AO97" s="39" t="str">
        <f t="shared" si="73"/>
        <v/>
      </c>
      <c r="AP97" s="39" t="str">
        <f t="shared" si="73"/>
        <v/>
      </c>
      <c r="AQ97" s="39" t="str">
        <f t="shared" si="73"/>
        <v/>
      </c>
      <c r="AR97" s="39" t="str">
        <f t="shared" si="73"/>
        <v/>
      </c>
      <c r="AS97" s="39" t="str">
        <f t="shared" si="73"/>
        <v/>
      </c>
      <c r="AT97" s="39" t="str">
        <f t="shared" si="73"/>
        <v/>
      </c>
      <c r="AU97" s="39" t="str">
        <f t="shared" si="73"/>
        <v/>
      </c>
      <c r="AV97" s="39" t="str">
        <f t="shared" si="73"/>
        <v/>
      </c>
      <c r="AW97" s="39" t="str">
        <f t="shared" si="73"/>
        <v/>
      </c>
      <c r="AX97" s="39" t="str">
        <f t="shared" si="73"/>
        <v/>
      </c>
      <c r="AY97" s="39" t="str">
        <f t="shared" si="73"/>
        <v/>
      </c>
      <c r="AZ97" s="39" t="str">
        <f t="shared" si="73"/>
        <v/>
      </c>
      <c r="BA97" s="39" t="str">
        <f t="shared" si="73"/>
        <v/>
      </c>
      <c r="BB97" s="39" t="str">
        <f t="shared" si="73"/>
        <v/>
      </c>
      <c r="BC97" s="39" t="str">
        <f t="shared" si="73"/>
        <v/>
      </c>
      <c r="BD97" s="40"/>
      <c r="BE97" s="17"/>
      <c r="BF97" s="17"/>
      <c r="BG97" s="17"/>
      <c r="BH97" s="17"/>
      <c r="BI97" s="17"/>
      <c r="BJ97" s="17"/>
      <c r="BK97" s="17"/>
      <c r="BL97" s="17"/>
      <c r="BM97" s="17"/>
      <c r="BN97" s="17"/>
      <c r="BO97" s="17"/>
      <c r="BP97" s="17"/>
    </row>
    <row r="98" spans="2:68" x14ac:dyDescent="0.25">
      <c r="B98" s="45">
        <f t="shared" si="21"/>
        <v>43252</v>
      </c>
      <c r="C98" s="39" t="str">
        <f t="shared" ref="C98:AH98" si="74">IFERROR(IF(D40="","",D40/C40),"")</f>
        <v/>
      </c>
      <c r="D98" s="39" t="str">
        <f t="shared" si="74"/>
        <v/>
      </c>
      <c r="E98" s="39" t="str">
        <f t="shared" si="74"/>
        <v/>
      </c>
      <c r="F98" s="39" t="str">
        <f t="shared" si="74"/>
        <v/>
      </c>
      <c r="G98" s="39" t="str">
        <f t="shared" si="74"/>
        <v/>
      </c>
      <c r="H98" s="39" t="str">
        <f t="shared" si="74"/>
        <v/>
      </c>
      <c r="I98" s="39" t="str">
        <f t="shared" si="74"/>
        <v/>
      </c>
      <c r="J98" s="39" t="str">
        <f t="shared" si="74"/>
        <v/>
      </c>
      <c r="K98" s="39" t="str">
        <f t="shared" si="74"/>
        <v/>
      </c>
      <c r="L98" s="39" t="str">
        <f t="shared" si="74"/>
        <v/>
      </c>
      <c r="M98" s="39" t="str">
        <f t="shared" si="74"/>
        <v/>
      </c>
      <c r="N98" s="39" t="str">
        <f t="shared" si="74"/>
        <v/>
      </c>
      <c r="O98" s="39" t="str">
        <f t="shared" si="74"/>
        <v/>
      </c>
      <c r="P98" s="39" t="str">
        <f t="shared" si="74"/>
        <v/>
      </c>
      <c r="Q98" s="39" t="str">
        <f t="shared" si="74"/>
        <v/>
      </c>
      <c r="R98" s="39" t="str">
        <f t="shared" si="74"/>
        <v/>
      </c>
      <c r="S98" s="39" t="str">
        <f t="shared" si="74"/>
        <v/>
      </c>
      <c r="T98" s="39" t="str">
        <f t="shared" si="74"/>
        <v/>
      </c>
      <c r="U98" s="39" t="str">
        <f t="shared" si="74"/>
        <v/>
      </c>
      <c r="V98" s="39" t="str">
        <f t="shared" si="74"/>
        <v/>
      </c>
      <c r="W98" s="39" t="str">
        <f t="shared" si="74"/>
        <v/>
      </c>
      <c r="X98" s="39" t="str">
        <f t="shared" si="74"/>
        <v/>
      </c>
      <c r="Y98" s="39" t="str">
        <f t="shared" si="74"/>
        <v/>
      </c>
      <c r="Z98" s="39" t="str">
        <f t="shared" si="74"/>
        <v/>
      </c>
      <c r="AA98" s="39" t="str">
        <f t="shared" si="74"/>
        <v/>
      </c>
      <c r="AB98" s="39" t="str">
        <f t="shared" si="74"/>
        <v/>
      </c>
      <c r="AC98" s="39" t="str">
        <f t="shared" si="74"/>
        <v/>
      </c>
      <c r="AD98" s="39" t="str">
        <f t="shared" si="74"/>
        <v/>
      </c>
      <c r="AE98" s="39" t="str">
        <f t="shared" si="74"/>
        <v/>
      </c>
      <c r="AF98" s="39" t="str">
        <f t="shared" si="74"/>
        <v/>
      </c>
      <c r="AG98" s="39" t="str">
        <f t="shared" si="74"/>
        <v/>
      </c>
      <c r="AH98" s="39" t="str">
        <f t="shared" si="74"/>
        <v/>
      </c>
      <c r="AI98" s="39" t="str">
        <f t="shared" ref="AI98:BC98" si="75">IFERROR(IF(AJ40="","",AJ40/AI40),"")</f>
        <v/>
      </c>
      <c r="AJ98" s="39" t="str">
        <f t="shared" si="75"/>
        <v/>
      </c>
      <c r="AK98" s="39" t="str">
        <f t="shared" si="75"/>
        <v/>
      </c>
      <c r="AL98" s="39" t="str">
        <f t="shared" si="75"/>
        <v/>
      </c>
      <c r="AM98" s="39" t="str">
        <f t="shared" si="75"/>
        <v/>
      </c>
      <c r="AN98" s="39" t="str">
        <f t="shared" si="75"/>
        <v/>
      </c>
      <c r="AO98" s="39" t="str">
        <f t="shared" si="75"/>
        <v/>
      </c>
      <c r="AP98" s="39" t="str">
        <f t="shared" si="75"/>
        <v/>
      </c>
      <c r="AQ98" s="39" t="str">
        <f t="shared" si="75"/>
        <v/>
      </c>
      <c r="AR98" s="39" t="str">
        <f t="shared" si="75"/>
        <v/>
      </c>
      <c r="AS98" s="39" t="str">
        <f t="shared" si="75"/>
        <v/>
      </c>
      <c r="AT98" s="39" t="str">
        <f t="shared" si="75"/>
        <v/>
      </c>
      <c r="AU98" s="39" t="str">
        <f t="shared" si="75"/>
        <v/>
      </c>
      <c r="AV98" s="39" t="str">
        <f t="shared" si="75"/>
        <v/>
      </c>
      <c r="AW98" s="39" t="str">
        <f t="shared" si="75"/>
        <v/>
      </c>
      <c r="AX98" s="39" t="str">
        <f t="shared" si="75"/>
        <v/>
      </c>
      <c r="AY98" s="39" t="str">
        <f t="shared" si="75"/>
        <v/>
      </c>
      <c r="AZ98" s="39" t="str">
        <f t="shared" si="75"/>
        <v/>
      </c>
      <c r="BA98" s="39" t="str">
        <f t="shared" si="75"/>
        <v/>
      </c>
      <c r="BB98" s="39" t="str">
        <f t="shared" si="75"/>
        <v/>
      </c>
      <c r="BC98" s="39" t="str">
        <f t="shared" si="75"/>
        <v/>
      </c>
      <c r="BD98" s="40"/>
      <c r="BE98" s="17"/>
      <c r="BF98" s="17"/>
      <c r="BG98" s="17"/>
      <c r="BH98" s="17"/>
      <c r="BI98" s="17"/>
      <c r="BJ98" s="17"/>
      <c r="BK98" s="17"/>
      <c r="BL98" s="17"/>
      <c r="BM98" s="17"/>
      <c r="BN98" s="17"/>
      <c r="BO98" s="17"/>
      <c r="BP98" s="17"/>
    </row>
    <row r="99" spans="2:68" x14ac:dyDescent="0.25">
      <c r="B99" s="45">
        <f t="shared" si="21"/>
        <v>43282</v>
      </c>
      <c r="C99" s="39" t="str">
        <f t="shared" ref="C99:AH99" si="76">IFERROR(IF(D41="","",D41/C41),"")</f>
        <v/>
      </c>
      <c r="D99" s="39" t="str">
        <f t="shared" si="76"/>
        <v/>
      </c>
      <c r="E99" s="39" t="str">
        <f t="shared" si="76"/>
        <v/>
      </c>
      <c r="F99" s="39" t="str">
        <f t="shared" si="76"/>
        <v/>
      </c>
      <c r="G99" s="39" t="str">
        <f t="shared" si="76"/>
        <v/>
      </c>
      <c r="H99" s="39" t="str">
        <f t="shared" si="76"/>
        <v/>
      </c>
      <c r="I99" s="39" t="str">
        <f t="shared" si="76"/>
        <v/>
      </c>
      <c r="J99" s="39" t="str">
        <f t="shared" si="76"/>
        <v/>
      </c>
      <c r="K99" s="39" t="str">
        <f t="shared" si="76"/>
        <v/>
      </c>
      <c r="L99" s="39" t="str">
        <f t="shared" si="76"/>
        <v/>
      </c>
      <c r="M99" s="39" t="str">
        <f t="shared" si="76"/>
        <v/>
      </c>
      <c r="N99" s="39" t="str">
        <f t="shared" si="76"/>
        <v/>
      </c>
      <c r="O99" s="39" t="str">
        <f t="shared" si="76"/>
        <v/>
      </c>
      <c r="P99" s="39" t="str">
        <f t="shared" si="76"/>
        <v/>
      </c>
      <c r="Q99" s="39" t="str">
        <f t="shared" si="76"/>
        <v/>
      </c>
      <c r="R99" s="39" t="str">
        <f t="shared" si="76"/>
        <v/>
      </c>
      <c r="S99" s="39" t="str">
        <f t="shared" si="76"/>
        <v/>
      </c>
      <c r="T99" s="39" t="str">
        <f t="shared" si="76"/>
        <v/>
      </c>
      <c r="U99" s="39" t="str">
        <f t="shared" si="76"/>
        <v/>
      </c>
      <c r="V99" s="39" t="str">
        <f t="shared" si="76"/>
        <v/>
      </c>
      <c r="W99" s="39" t="str">
        <f t="shared" si="76"/>
        <v/>
      </c>
      <c r="X99" s="39" t="str">
        <f t="shared" si="76"/>
        <v/>
      </c>
      <c r="Y99" s="39" t="str">
        <f t="shared" si="76"/>
        <v/>
      </c>
      <c r="Z99" s="39" t="str">
        <f t="shared" si="76"/>
        <v/>
      </c>
      <c r="AA99" s="39" t="str">
        <f t="shared" si="76"/>
        <v/>
      </c>
      <c r="AB99" s="39" t="str">
        <f t="shared" si="76"/>
        <v/>
      </c>
      <c r="AC99" s="39" t="str">
        <f t="shared" si="76"/>
        <v/>
      </c>
      <c r="AD99" s="39" t="str">
        <f t="shared" si="76"/>
        <v/>
      </c>
      <c r="AE99" s="39" t="str">
        <f t="shared" si="76"/>
        <v/>
      </c>
      <c r="AF99" s="39" t="str">
        <f t="shared" si="76"/>
        <v/>
      </c>
      <c r="AG99" s="39" t="str">
        <f t="shared" si="76"/>
        <v/>
      </c>
      <c r="AH99" s="39" t="str">
        <f t="shared" si="76"/>
        <v/>
      </c>
      <c r="AI99" s="39" t="str">
        <f t="shared" ref="AI99:BC99" si="77">IFERROR(IF(AJ41="","",AJ41/AI41),"")</f>
        <v/>
      </c>
      <c r="AJ99" s="39" t="str">
        <f t="shared" si="77"/>
        <v/>
      </c>
      <c r="AK99" s="39" t="str">
        <f t="shared" si="77"/>
        <v/>
      </c>
      <c r="AL99" s="39" t="str">
        <f t="shared" si="77"/>
        <v/>
      </c>
      <c r="AM99" s="39" t="str">
        <f t="shared" si="77"/>
        <v/>
      </c>
      <c r="AN99" s="39" t="str">
        <f t="shared" si="77"/>
        <v/>
      </c>
      <c r="AO99" s="39" t="str">
        <f t="shared" si="77"/>
        <v/>
      </c>
      <c r="AP99" s="39" t="str">
        <f t="shared" si="77"/>
        <v/>
      </c>
      <c r="AQ99" s="39" t="str">
        <f t="shared" si="77"/>
        <v/>
      </c>
      <c r="AR99" s="39" t="str">
        <f t="shared" si="77"/>
        <v/>
      </c>
      <c r="AS99" s="39" t="str">
        <f t="shared" si="77"/>
        <v/>
      </c>
      <c r="AT99" s="39" t="str">
        <f t="shared" si="77"/>
        <v/>
      </c>
      <c r="AU99" s="39" t="str">
        <f t="shared" si="77"/>
        <v/>
      </c>
      <c r="AV99" s="39" t="str">
        <f t="shared" si="77"/>
        <v/>
      </c>
      <c r="AW99" s="39" t="str">
        <f t="shared" si="77"/>
        <v/>
      </c>
      <c r="AX99" s="39" t="str">
        <f t="shared" si="77"/>
        <v/>
      </c>
      <c r="AY99" s="39" t="str">
        <f t="shared" si="77"/>
        <v/>
      </c>
      <c r="AZ99" s="39" t="str">
        <f t="shared" si="77"/>
        <v/>
      </c>
      <c r="BA99" s="39" t="str">
        <f t="shared" si="77"/>
        <v/>
      </c>
      <c r="BB99" s="39" t="str">
        <f t="shared" si="77"/>
        <v/>
      </c>
      <c r="BC99" s="39" t="str">
        <f t="shared" si="77"/>
        <v/>
      </c>
      <c r="BD99" s="40"/>
      <c r="BE99" s="17"/>
      <c r="BF99" s="17"/>
      <c r="BG99" s="17"/>
      <c r="BH99" s="17"/>
      <c r="BI99" s="17"/>
      <c r="BJ99" s="17"/>
      <c r="BK99" s="17"/>
      <c r="BL99" s="17"/>
      <c r="BM99" s="17"/>
      <c r="BN99" s="17"/>
      <c r="BO99" s="17"/>
      <c r="BP99" s="17"/>
    </row>
    <row r="100" spans="2:68" x14ac:dyDescent="0.25">
      <c r="B100" s="45">
        <f t="shared" si="21"/>
        <v>43313</v>
      </c>
      <c r="C100" s="39" t="str">
        <f t="shared" ref="C100:AH100" si="78">IFERROR(IF(D42="","",D42/C42),"")</f>
        <v/>
      </c>
      <c r="D100" s="39" t="str">
        <f t="shared" si="78"/>
        <v/>
      </c>
      <c r="E100" s="39" t="str">
        <f t="shared" si="78"/>
        <v/>
      </c>
      <c r="F100" s="39" t="str">
        <f t="shared" si="78"/>
        <v/>
      </c>
      <c r="G100" s="39" t="str">
        <f t="shared" si="78"/>
        <v/>
      </c>
      <c r="H100" s="39" t="str">
        <f t="shared" si="78"/>
        <v/>
      </c>
      <c r="I100" s="39" t="str">
        <f t="shared" si="78"/>
        <v/>
      </c>
      <c r="J100" s="39" t="str">
        <f t="shared" si="78"/>
        <v/>
      </c>
      <c r="K100" s="39" t="str">
        <f t="shared" si="78"/>
        <v/>
      </c>
      <c r="L100" s="39" t="str">
        <f t="shared" si="78"/>
        <v/>
      </c>
      <c r="M100" s="39" t="str">
        <f t="shared" si="78"/>
        <v/>
      </c>
      <c r="N100" s="39" t="str">
        <f t="shared" si="78"/>
        <v/>
      </c>
      <c r="O100" s="39" t="str">
        <f t="shared" si="78"/>
        <v/>
      </c>
      <c r="P100" s="39" t="str">
        <f t="shared" si="78"/>
        <v/>
      </c>
      <c r="Q100" s="39" t="str">
        <f t="shared" si="78"/>
        <v/>
      </c>
      <c r="R100" s="39" t="str">
        <f t="shared" si="78"/>
        <v/>
      </c>
      <c r="S100" s="39" t="str">
        <f t="shared" si="78"/>
        <v/>
      </c>
      <c r="T100" s="39" t="str">
        <f t="shared" si="78"/>
        <v/>
      </c>
      <c r="U100" s="39" t="str">
        <f t="shared" si="78"/>
        <v/>
      </c>
      <c r="V100" s="39" t="str">
        <f t="shared" si="78"/>
        <v/>
      </c>
      <c r="W100" s="39" t="str">
        <f t="shared" si="78"/>
        <v/>
      </c>
      <c r="X100" s="39" t="str">
        <f t="shared" si="78"/>
        <v/>
      </c>
      <c r="Y100" s="39" t="str">
        <f t="shared" si="78"/>
        <v/>
      </c>
      <c r="Z100" s="39" t="str">
        <f t="shared" si="78"/>
        <v/>
      </c>
      <c r="AA100" s="39" t="str">
        <f t="shared" si="78"/>
        <v/>
      </c>
      <c r="AB100" s="39" t="str">
        <f t="shared" si="78"/>
        <v/>
      </c>
      <c r="AC100" s="39" t="str">
        <f t="shared" si="78"/>
        <v/>
      </c>
      <c r="AD100" s="39" t="str">
        <f t="shared" si="78"/>
        <v/>
      </c>
      <c r="AE100" s="39" t="str">
        <f t="shared" si="78"/>
        <v/>
      </c>
      <c r="AF100" s="39" t="str">
        <f t="shared" si="78"/>
        <v/>
      </c>
      <c r="AG100" s="39" t="str">
        <f t="shared" si="78"/>
        <v/>
      </c>
      <c r="AH100" s="39" t="str">
        <f t="shared" si="78"/>
        <v/>
      </c>
      <c r="AI100" s="39" t="str">
        <f t="shared" ref="AI100:BC100" si="79">IFERROR(IF(AJ42="","",AJ42/AI42),"")</f>
        <v/>
      </c>
      <c r="AJ100" s="39" t="str">
        <f t="shared" si="79"/>
        <v/>
      </c>
      <c r="AK100" s="39" t="str">
        <f t="shared" si="79"/>
        <v/>
      </c>
      <c r="AL100" s="39" t="str">
        <f t="shared" si="79"/>
        <v/>
      </c>
      <c r="AM100" s="39" t="str">
        <f t="shared" si="79"/>
        <v/>
      </c>
      <c r="AN100" s="39" t="str">
        <f t="shared" si="79"/>
        <v/>
      </c>
      <c r="AO100" s="39" t="str">
        <f t="shared" si="79"/>
        <v/>
      </c>
      <c r="AP100" s="39" t="str">
        <f t="shared" si="79"/>
        <v/>
      </c>
      <c r="AQ100" s="39" t="str">
        <f t="shared" si="79"/>
        <v/>
      </c>
      <c r="AR100" s="39" t="str">
        <f t="shared" si="79"/>
        <v/>
      </c>
      <c r="AS100" s="39" t="str">
        <f t="shared" si="79"/>
        <v/>
      </c>
      <c r="AT100" s="39" t="str">
        <f t="shared" si="79"/>
        <v/>
      </c>
      <c r="AU100" s="39" t="str">
        <f t="shared" si="79"/>
        <v/>
      </c>
      <c r="AV100" s="39" t="str">
        <f t="shared" si="79"/>
        <v/>
      </c>
      <c r="AW100" s="39" t="str">
        <f t="shared" si="79"/>
        <v/>
      </c>
      <c r="AX100" s="39" t="str">
        <f t="shared" si="79"/>
        <v/>
      </c>
      <c r="AY100" s="39" t="str">
        <f t="shared" si="79"/>
        <v/>
      </c>
      <c r="AZ100" s="39" t="str">
        <f t="shared" si="79"/>
        <v/>
      </c>
      <c r="BA100" s="39" t="str">
        <f t="shared" si="79"/>
        <v/>
      </c>
      <c r="BB100" s="39" t="str">
        <f t="shared" si="79"/>
        <v/>
      </c>
      <c r="BC100" s="39" t="str">
        <f t="shared" si="79"/>
        <v/>
      </c>
      <c r="BD100" s="40"/>
      <c r="BE100" s="17"/>
      <c r="BF100" s="17"/>
      <c r="BG100" s="17"/>
      <c r="BH100" s="17"/>
      <c r="BI100" s="17"/>
      <c r="BJ100" s="17"/>
      <c r="BK100" s="17"/>
      <c r="BL100" s="17"/>
      <c r="BM100" s="17"/>
      <c r="BN100" s="17"/>
      <c r="BO100" s="17"/>
      <c r="BP100" s="17"/>
    </row>
    <row r="101" spans="2:68" x14ac:dyDescent="0.25">
      <c r="B101" s="45">
        <f t="shared" si="21"/>
        <v>43344</v>
      </c>
      <c r="C101" s="39" t="str">
        <f t="shared" ref="C101:AH101" si="80">IFERROR(IF(D43="","",D43/C43),"")</f>
        <v/>
      </c>
      <c r="D101" s="39" t="str">
        <f t="shared" si="80"/>
        <v/>
      </c>
      <c r="E101" s="39" t="str">
        <f t="shared" si="80"/>
        <v/>
      </c>
      <c r="F101" s="39" t="str">
        <f t="shared" si="80"/>
        <v/>
      </c>
      <c r="G101" s="39" t="str">
        <f t="shared" si="80"/>
        <v/>
      </c>
      <c r="H101" s="39" t="str">
        <f t="shared" si="80"/>
        <v/>
      </c>
      <c r="I101" s="39" t="str">
        <f t="shared" si="80"/>
        <v/>
      </c>
      <c r="J101" s="39" t="str">
        <f t="shared" si="80"/>
        <v/>
      </c>
      <c r="K101" s="39" t="str">
        <f t="shared" si="80"/>
        <v/>
      </c>
      <c r="L101" s="39" t="str">
        <f t="shared" si="80"/>
        <v/>
      </c>
      <c r="M101" s="39" t="str">
        <f t="shared" si="80"/>
        <v/>
      </c>
      <c r="N101" s="39" t="str">
        <f t="shared" si="80"/>
        <v/>
      </c>
      <c r="O101" s="39" t="str">
        <f t="shared" si="80"/>
        <v/>
      </c>
      <c r="P101" s="39" t="str">
        <f t="shared" si="80"/>
        <v/>
      </c>
      <c r="Q101" s="39" t="str">
        <f t="shared" si="80"/>
        <v/>
      </c>
      <c r="R101" s="39" t="str">
        <f t="shared" si="80"/>
        <v/>
      </c>
      <c r="S101" s="39" t="str">
        <f t="shared" si="80"/>
        <v/>
      </c>
      <c r="T101" s="39" t="str">
        <f t="shared" si="80"/>
        <v/>
      </c>
      <c r="U101" s="39" t="str">
        <f t="shared" si="80"/>
        <v/>
      </c>
      <c r="V101" s="39" t="str">
        <f t="shared" si="80"/>
        <v/>
      </c>
      <c r="W101" s="39" t="str">
        <f t="shared" si="80"/>
        <v/>
      </c>
      <c r="X101" s="39" t="str">
        <f t="shared" si="80"/>
        <v/>
      </c>
      <c r="Y101" s="39" t="str">
        <f t="shared" si="80"/>
        <v/>
      </c>
      <c r="Z101" s="39" t="str">
        <f t="shared" si="80"/>
        <v/>
      </c>
      <c r="AA101" s="39" t="str">
        <f t="shared" si="80"/>
        <v/>
      </c>
      <c r="AB101" s="39" t="str">
        <f t="shared" si="80"/>
        <v/>
      </c>
      <c r="AC101" s="39" t="str">
        <f t="shared" si="80"/>
        <v/>
      </c>
      <c r="AD101" s="39" t="str">
        <f t="shared" si="80"/>
        <v/>
      </c>
      <c r="AE101" s="39" t="str">
        <f t="shared" si="80"/>
        <v/>
      </c>
      <c r="AF101" s="39" t="str">
        <f t="shared" si="80"/>
        <v/>
      </c>
      <c r="AG101" s="39" t="str">
        <f t="shared" si="80"/>
        <v/>
      </c>
      <c r="AH101" s="39" t="str">
        <f t="shared" si="80"/>
        <v/>
      </c>
      <c r="AI101" s="39" t="str">
        <f t="shared" ref="AI101:BC101" si="81">IFERROR(IF(AJ43="","",AJ43/AI43),"")</f>
        <v/>
      </c>
      <c r="AJ101" s="39" t="str">
        <f t="shared" si="81"/>
        <v/>
      </c>
      <c r="AK101" s="39" t="str">
        <f t="shared" si="81"/>
        <v/>
      </c>
      <c r="AL101" s="39" t="str">
        <f t="shared" si="81"/>
        <v/>
      </c>
      <c r="AM101" s="39" t="str">
        <f t="shared" si="81"/>
        <v/>
      </c>
      <c r="AN101" s="39" t="str">
        <f t="shared" si="81"/>
        <v/>
      </c>
      <c r="AO101" s="39" t="str">
        <f t="shared" si="81"/>
        <v/>
      </c>
      <c r="AP101" s="39" t="str">
        <f t="shared" si="81"/>
        <v/>
      </c>
      <c r="AQ101" s="39" t="str">
        <f t="shared" si="81"/>
        <v/>
      </c>
      <c r="AR101" s="39" t="str">
        <f t="shared" si="81"/>
        <v/>
      </c>
      <c r="AS101" s="39" t="str">
        <f t="shared" si="81"/>
        <v/>
      </c>
      <c r="AT101" s="39" t="str">
        <f t="shared" si="81"/>
        <v/>
      </c>
      <c r="AU101" s="39" t="str">
        <f t="shared" si="81"/>
        <v/>
      </c>
      <c r="AV101" s="39" t="str">
        <f t="shared" si="81"/>
        <v/>
      </c>
      <c r="AW101" s="39" t="str">
        <f t="shared" si="81"/>
        <v/>
      </c>
      <c r="AX101" s="39" t="str">
        <f t="shared" si="81"/>
        <v/>
      </c>
      <c r="AY101" s="39" t="str">
        <f t="shared" si="81"/>
        <v/>
      </c>
      <c r="AZ101" s="39" t="str">
        <f t="shared" si="81"/>
        <v/>
      </c>
      <c r="BA101" s="39" t="str">
        <f t="shared" si="81"/>
        <v/>
      </c>
      <c r="BB101" s="39" t="str">
        <f t="shared" si="81"/>
        <v/>
      </c>
      <c r="BC101" s="39" t="str">
        <f t="shared" si="81"/>
        <v/>
      </c>
      <c r="BD101" s="40"/>
      <c r="BE101" s="17"/>
      <c r="BF101" s="17"/>
      <c r="BG101" s="17"/>
      <c r="BH101" s="17"/>
      <c r="BI101" s="17"/>
      <c r="BJ101" s="17"/>
      <c r="BK101" s="17"/>
      <c r="BL101" s="17"/>
      <c r="BM101" s="17"/>
      <c r="BN101" s="17"/>
      <c r="BO101" s="17"/>
      <c r="BP101" s="17"/>
    </row>
    <row r="102" spans="2:68" x14ac:dyDescent="0.25">
      <c r="B102" s="45">
        <f t="shared" si="21"/>
        <v>43374</v>
      </c>
      <c r="C102" s="39" t="str">
        <f t="shared" ref="C102:AH102" si="82">IFERROR(IF(D44="","",D44/C44),"")</f>
        <v/>
      </c>
      <c r="D102" s="39" t="str">
        <f t="shared" si="82"/>
        <v/>
      </c>
      <c r="E102" s="39" t="str">
        <f t="shared" si="82"/>
        <v/>
      </c>
      <c r="F102" s="39" t="str">
        <f t="shared" si="82"/>
        <v/>
      </c>
      <c r="G102" s="39" t="str">
        <f t="shared" si="82"/>
        <v/>
      </c>
      <c r="H102" s="39" t="str">
        <f t="shared" si="82"/>
        <v/>
      </c>
      <c r="I102" s="39" t="str">
        <f t="shared" si="82"/>
        <v/>
      </c>
      <c r="J102" s="39" t="str">
        <f t="shared" si="82"/>
        <v/>
      </c>
      <c r="K102" s="39" t="str">
        <f t="shared" si="82"/>
        <v/>
      </c>
      <c r="L102" s="39" t="str">
        <f t="shared" si="82"/>
        <v/>
      </c>
      <c r="M102" s="39" t="str">
        <f t="shared" si="82"/>
        <v/>
      </c>
      <c r="N102" s="39" t="str">
        <f t="shared" si="82"/>
        <v/>
      </c>
      <c r="O102" s="39" t="str">
        <f t="shared" si="82"/>
        <v/>
      </c>
      <c r="P102" s="39" t="str">
        <f t="shared" si="82"/>
        <v/>
      </c>
      <c r="Q102" s="39" t="str">
        <f t="shared" si="82"/>
        <v/>
      </c>
      <c r="R102" s="39" t="str">
        <f t="shared" si="82"/>
        <v/>
      </c>
      <c r="S102" s="39" t="str">
        <f t="shared" si="82"/>
        <v/>
      </c>
      <c r="T102" s="39" t="str">
        <f t="shared" si="82"/>
        <v/>
      </c>
      <c r="U102" s="39" t="str">
        <f t="shared" si="82"/>
        <v/>
      </c>
      <c r="V102" s="39" t="str">
        <f t="shared" si="82"/>
        <v/>
      </c>
      <c r="W102" s="39" t="str">
        <f t="shared" si="82"/>
        <v/>
      </c>
      <c r="X102" s="39" t="str">
        <f t="shared" si="82"/>
        <v/>
      </c>
      <c r="Y102" s="39" t="str">
        <f t="shared" si="82"/>
        <v/>
      </c>
      <c r="Z102" s="39" t="str">
        <f t="shared" si="82"/>
        <v/>
      </c>
      <c r="AA102" s="39" t="str">
        <f t="shared" si="82"/>
        <v/>
      </c>
      <c r="AB102" s="39" t="str">
        <f t="shared" si="82"/>
        <v/>
      </c>
      <c r="AC102" s="39" t="str">
        <f t="shared" si="82"/>
        <v/>
      </c>
      <c r="AD102" s="39" t="str">
        <f t="shared" si="82"/>
        <v/>
      </c>
      <c r="AE102" s="39" t="str">
        <f t="shared" si="82"/>
        <v/>
      </c>
      <c r="AF102" s="39" t="str">
        <f t="shared" si="82"/>
        <v/>
      </c>
      <c r="AG102" s="39" t="str">
        <f t="shared" si="82"/>
        <v/>
      </c>
      <c r="AH102" s="39" t="str">
        <f t="shared" si="82"/>
        <v/>
      </c>
      <c r="AI102" s="39" t="str">
        <f t="shared" ref="AI102:BC102" si="83">IFERROR(IF(AJ44="","",AJ44/AI44),"")</f>
        <v/>
      </c>
      <c r="AJ102" s="39" t="str">
        <f t="shared" si="83"/>
        <v/>
      </c>
      <c r="AK102" s="39" t="str">
        <f t="shared" si="83"/>
        <v/>
      </c>
      <c r="AL102" s="39" t="str">
        <f t="shared" si="83"/>
        <v/>
      </c>
      <c r="AM102" s="39" t="str">
        <f t="shared" si="83"/>
        <v/>
      </c>
      <c r="AN102" s="39" t="str">
        <f t="shared" si="83"/>
        <v/>
      </c>
      <c r="AO102" s="39" t="str">
        <f t="shared" si="83"/>
        <v/>
      </c>
      <c r="AP102" s="39" t="str">
        <f t="shared" si="83"/>
        <v/>
      </c>
      <c r="AQ102" s="39" t="str">
        <f t="shared" si="83"/>
        <v/>
      </c>
      <c r="AR102" s="39" t="str">
        <f t="shared" si="83"/>
        <v/>
      </c>
      <c r="AS102" s="39" t="str">
        <f t="shared" si="83"/>
        <v/>
      </c>
      <c r="AT102" s="39" t="str">
        <f t="shared" si="83"/>
        <v/>
      </c>
      <c r="AU102" s="39" t="str">
        <f t="shared" si="83"/>
        <v/>
      </c>
      <c r="AV102" s="39" t="str">
        <f t="shared" si="83"/>
        <v/>
      </c>
      <c r="AW102" s="39" t="str">
        <f t="shared" si="83"/>
        <v/>
      </c>
      <c r="AX102" s="39" t="str">
        <f t="shared" si="83"/>
        <v/>
      </c>
      <c r="AY102" s="39" t="str">
        <f t="shared" si="83"/>
        <v/>
      </c>
      <c r="AZ102" s="39" t="str">
        <f t="shared" si="83"/>
        <v/>
      </c>
      <c r="BA102" s="39" t="str">
        <f t="shared" si="83"/>
        <v/>
      </c>
      <c r="BB102" s="39" t="str">
        <f t="shared" si="83"/>
        <v/>
      </c>
      <c r="BC102" s="39" t="str">
        <f t="shared" si="83"/>
        <v/>
      </c>
      <c r="BD102" s="40"/>
      <c r="BE102" s="17"/>
      <c r="BF102" s="17"/>
      <c r="BG102" s="17"/>
      <c r="BH102" s="17"/>
      <c r="BI102" s="17"/>
      <c r="BJ102" s="17"/>
      <c r="BK102" s="17"/>
      <c r="BL102" s="17"/>
      <c r="BM102" s="17"/>
      <c r="BN102" s="17"/>
      <c r="BO102" s="17"/>
      <c r="BP102" s="17"/>
    </row>
    <row r="103" spans="2:68" x14ac:dyDescent="0.25">
      <c r="B103" s="45">
        <f t="shared" si="21"/>
        <v>43405</v>
      </c>
      <c r="C103" s="39" t="str">
        <f t="shared" ref="C103:AH103" si="84">IFERROR(IF(D45="","",D45/C45),"")</f>
        <v/>
      </c>
      <c r="D103" s="39" t="str">
        <f t="shared" si="84"/>
        <v/>
      </c>
      <c r="E103" s="39" t="str">
        <f t="shared" si="84"/>
        <v/>
      </c>
      <c r="F103" s="39" t="str">
        <f t="shared" si="84"/>
        <v/>
      </c>
      <c r="G103" s="39" t="str">
        <f t="shared" si="84"/>
        <v/>
      </c>
      <c r="H103" s="39" t="str">
        <f t="shared" si="84"/>
        <v/>
      </c>
      <c r="I103" s="39" t="str">
        <f t="shared" si="84"/>
        <v/>
      </c>
      <c r="J103" s="39" t="str">
        <f t="shared" si="84"/>
        <v/>
      </c>
      <c r="K103" s="39" t="str">
        <f t="shared" si="84"/>
        <v/>
      </c>
      <c r="L103" s="39" t="str">
        <f t="shared" si="84"/>
        <v/>
      </c>
      <c r="M103" s="39" t="str">
        <f t="shared" si="84"/>
        <v/>
      </c>
      <c r="N103" s="39" t="str">
        <f t="shared" si="84"/>
        <v/>
      </c>
      <c r="O103" s="39" t="str">
        <f t="shared" si="84"/>
        <v/>
      </c>
      <c r="P103" s="39" t="str">
        <f t="shared" si="84"/>
        <v/>
      </c>
      <c r="Q103" s="39" t="str">
        <f t="shared" si="84"/>
        <v/>
      </c>
      <c r="R103" s="39" t="str">
        <f t="shared" si="84"/>
        <v/>
      </c>
      <c r="S103" s="39" t="str">
        <f t="shared" si="84"/>
        <v/>
      </c>
      <c r="T103" s="39" t="str">
        <f t="shared" si="84"/>
        <v/>
      </c>
      <c r="U103" s="39" t="str">
        <f t="shared" si="84"/>
        <v/>
      </c>
      <c r="V103" s="39" t="str">
        <f t="shared" si="84"/>
        <v/>
      </c>
      <c r="W103" s="39" t="str">
        <f t="shared" si="84"/>
        <v/>
      </c>
      <c r="X103" s="39" t="str">
        <f t="shared" si="84"/>
        <v/>
      </c>
      <c r="Y103" s="39" t="str">
        <f t="shared" si="84"/>
        <v/>
      </c>
      <c r="Z103" s="39" t="str">
        <f t="shared" si="84"/>
        <v/>
      </c>
      <c r="AA103" s="39" t="str">
        <f t="shared" si="84"/>
        <v/>
      </c>
      <c r="AB103" s="39" t="str">
        <f t="shared" si="84"/>
        <v/>
      </c>
      <c r="AC103" s="39" t="str">
        <f t="shared" si="84"/>
        <v/>
      </c>
      <c r="AD103" s="39" t="str">
        <f t="shared" si="84"/>
        <v/>
      </c>
      <c r="AE103" s="39" t="str">
        <f t="shared" si="84"/>
        <v/>
      </c>
      <c r="AF103" s="39" t="str">
        <f t="shared" si="84"/>
        <v/>
      </c>
      <c r="AG103" s="39" t="str">
        <f t="shared" si="84"/>
        <v/>
      </c>
      <c r="AH103" s="39" t="str">
        <f t="shared" si="84"/>
        <v/>
      </c>
      <c r="AI103" s="39" t="str">
        <f t="shared" ref="AI103:BC103" si="85">IFERROR(IF(AJ45="","",AJ45/AI45),"")</f>
        <v/>
      </c>
      <c r="AJ103" s="39" t="str">
        <f t="shared" si="85"/>
        <v/>
      </c>
      <c r="AK103" s="39" t="str">
        <f t="shared" si="85"/>
        <v/>
      </c>
      <c r="AL103" s="39" t="str">
        <f t="shared" si="85"/>
        <v/>
      </c>
      <c r="AM103" s="39" t="str">
        <f t="shared" si="85"/>
        <v/>
      </c>
      <c r="AN103" s="39" t="str">
        <f t="shared" si="85"/>
        <v/>
      </c>
      <c r="AO103" s="39" t="str">
        <f t="shared" si="85"/>
        <v/>
      </c>
      <c r="AP103" s="39" t="str">
        <f t="shared" si="85"/>
        <v/>
      </c>
      <c r="AQ103" s="39" t="str">
        <f t="shared" si="85"/>
        <v/>
      </c>
      <c r="AR103" s="39" t="str">
        <f t="shared" si="85"/>
        <v/>
      </c>
      <c r="AS103" s="39" t="str">
        <f t="shared" si="85"/>
        <v/>
      </c>
      <c r="AT103" s="39" t="str">
        <f t="shared" si="85"/>
        <v/>
      </c>
      <c r="AU103" s="39" t="str">
        <f t="shared" si="85"/>
        <v/>
      </c>
      <c r="AV103" s="39" t="str">
        <f t="shared" si="85"/>
        <v/>
      </c>
      <c r="AW103" s="39" t="str">
        <f t="shared" si="85"/>
        <v/>
      </c>
      <c r="AX103" s="39" t="str">
        <f t="shared" si="85"/>
        <v/>
      </c>
      <c r="AY103" s="39" t="str">
        <f t="shared" si="85"/>
        <v/>
      </c>
      <c r="AZ103" s="39" t="str">
        <f t="shared" si="85"/>
        <v/>
      </c>
      <c r="BA103" s="39" t="str">
        <f t="shared" si="85"/>
        <v/>
      </c>
      <c r="BB103" s="39" t="str">
        <f t="shared" si="85"/>
        <v/>
      </c>
      <c r="BC103" s="39" t="str">
        <f t="shared" si="85"/>
        <v/>
      </c>
      <c r="BD103" s="40"/>
      <c r="BE103" s="17"/>
      <c r="BF103" s="17"/>
      <c r="BG103" s="17"/>
      <c r="BH103" s="17"/>
      <c r="BI103" s="17"/>
      <c r="BJ103" s="17"/>
      <c r="BK103" s="17"/>
      <c r="BL103" s="17"/>
      <c r="BM103" s="17"/>
      <c r="BN103" s="17"/>
      <c r="BO103" s="17"/>
      <c r="BP103" s="17"/>
    </row>
    <row r="104" spans="2:68" x14ac:dyDescent="0.25">
      <c r="B104" s="45">
        <f t="shared" si="21"/>
        <v>43435</v>
      </c>
      <c r="C104" s="39" t="str">
        <f t="shared" ref="C104:AH104" si="86">IFERROR(IF(D46="","",D46/C46),"")</f>
        <v/>
      </c>
      <c r="D104" s="39" t="str">
        <f t="shared" si="86"/>
        <v/>
      </c>
      <c r="E104" s="39" t="str">
        <f t="shared" si="86"/>
        <v/>
      </c>
      <c r="F104" s="39" t="str">
        <f t="shared" si="86"/>
        <v/>
      </c>
      <c r="G104" s="39" t="str">
        <f t="shared" si="86"/>
        <v/>
      </c>
      <c r="H104" s="39" t="str">
        <f t="shared" si="86"/>
        <v/>
      </c>
      <c r="I104" s="39" t="str">
        <f t="shared" si="86"/>
        <v/>
      </c>
      <c r="J104" s="39" t="str">
        <f t="shared" si="86"/>
        <v/>
      </c>
      <c r="K104" s="39" t="str">
        <f t="shared" si="86"/>
        <v/>
      </c>
      <c r="L104" s="39" t="str">
        <f t="shared" si="86"/>
        <v/>
      </c>
      <c r="M104" s="39" t="str">
        <f t="shared" si="86"/>
        <v/>
      </c>
      <c r="N104" s="39" t="str">
        <f t="shared" si="86"/>
        <v/>
      </c>
      <c r="O104" s="39" t="str">
        <f t="shared" si="86"/>
        <v/>
      </c>
      <c r="P104" s="39" t="str">
        <f t="shared" si="86"/>
        <v/>
      </c>
      <c r="Q104" s="39" t="str">
        <f t="shared" si="86"/>
        <v/>
      </c>
      <c r="R104" s="39" t="str">
        <f t="shared" si="86"/>
        <v/>
      </c>
      <c r="S104" s="39" t="str">
        <f t="shared" si="86"/>
        <v/>
      </c>
      <c r="T104" s="39" t="str">
        <f t="shared" si="86"/>
        <v/>
      </c>
      <c r="U104" s="39" t="str">
        <f t="shared" si="86"/>
        <v/>
      </c>
      <c r="V104" s="39" t="str">
        <f t="shared" si="86"/>
        <v/>
      </c>
      <c r="W104" s="39" t="str">
        <f t="shared" si="86"/>
        <v/>
      </c>
      <c r="X104" s="39" t="str">
        <f t="shared" si="86"/>
        <v/>
      </c>
      <c r="Y104" s="39" t="str">
        <f t="shared" si="86"/>
        <v/>
      </c>
      <c r="Z104" s="39" t="str">
        <f t="shared" si="86"/>
        <v/>
      </c>
      <c r="AA104" s="39" t="str">
        <f t="shared" si="86"/>
        <v/>
      </c>
      <c r="AB104" s="39" t="str">
        <f t="shared" si="86"/>
        <v/>
      </c>
      <c r="AC104" s="39" t="str">
        <f t="shared" si="86"/>
        <v/>
      </c>
      <c r="AD104" s="39" t="str">
        <f t="shared" si="86"/>
        <v/>
      </c>
      <c r="AE104" s="39" t="str">
        <f t="shared" si="86"/>
        <v/>
      </c>
      <c r="AF104" s="39" t="str">
        <f t="shared" si="86"/>
        <v/>
      </c>
      <c r="AG104" s="39" t="str">
        <f t="shared" si="86"/>
        <v/>
      </c>
      <c r="AH104" s="39" t="str">
        <f t="shared" si="86"/>
        <v/>
      </c>
      <c r="AI104" s="39" t="str">
        <f t="shared" ref="AI104:BC104" si="87">IFERROR(IF(AJ46="","",AJ46/AI46),"")</f>
        <v/>
      </c>
      <c r="AJ104" s="39" t="str">
        <f t="shared" si="87"/>
        <v/>
      </c>
      <c r="AK104" s="39" t="str">
        <f t="shared" si="87"/>
        <v/>
      </c>
      <c r="AL104" s="39" t="str">
        <f t="shared" si="87"/>
        <v/>
      </c>
      <c r="AM104" s="39" t="str">
        <f t="shared" si="87"/>
        <v/>
      </c>
      <c r="AN104" s="39" t="str">
        <f t="shared" si="87"/>
        <v/>
      </c>
      <c r="AO104" s="39" t="str">
        <f t="shared" si="87"/>
        <v/>
      </c>
      <c r="AP104" s="39" t="str">
        <f t="shared" si="87"/>
        <v/>
      </c>
      <c r="AQ104" s="39" t="str">
        <f t="shared" si="87"/>
        <v/>
      </c>
      <c r="AR104" s="39" t="str">
        <f t="shared" si="87"/>
        <v/>
      </c>
      <c r="AS104" s="39" t="str">
        <f t="shared" si="87"/>
        <v/>
      </c>
      <c r="AT104" s="39" t="str">
        <f t="shared" si="87"/>
        <v/>
      </c>
      <c r="AU104" s="39" t="str">
        <f t="shared" si="87"/>
        <v/>
      </c>
      <c r="AV104" s="39" t="str">
        <f t="shared" si="87"/>
        <v/>
      </c>
      <c r="AW104" s="39" t="str">
        <f t="shared" si="87"/>
        <v/>
      </c>
      <c r="AX104" s="39" t="str">
        <f t="shared" si="87"/>
        <v/>
      </c>
      <c r="AY104" s="39" t="str">
        <f t="shared" si="87"/>
        <v/>
      </c>
      <c r="AZ104" s="39" t="str">
        <f t="shared" si="87"/>
        <v/>
      </c>
      <c r="BA104" s="39" t="str">
        <f t="shared" si="87"/>
        <v/>
      </c>
      <c r="BB104" s="39" t="str">
        <f t="shared" si="87"/>
        <v/>
      </c>
      <c r="BC104" s="39" t="str">
        <f t="shared" si="87"/>
        <v/>
      </c>
      <c r="BD104" s="40"/>
      <c r="BE104" s="17"/>
      <c r="BF104" s="17"/>
      <c r="BG104" s="17"/>
      <c r="BH104" s="17"/>
      <c r="BI104" s="17"/>
      <c r="BJ104" s="17"/>
      <c r="BK104" s="17"/>
      <c r="BL104" s="17"/>
      <c r="BM104" s="17"/>
      <c r="BN104" s="17"/>
      <c r="BO104" s="17"/>
      <c r="BP104" s="17"/>
    </row>
    <row r="105" spans="2:68" x14ac:dyDescent="0.25">
      <c r="B105" s="45">
        <f t="shared" si="21"/>
        <v>43466</v>
      </c>
      <c r="C105" s="39" t="str">
        <f t="shared" ref="C105:AH105" si="88">IFERROR(IF(D47="","",D47/C47),"")</f>
        <v/>
      </c>
      <c r="D105" s="39" t="str">
        <f t="shared" si="88"/>
        <v/>
      </c>
      <c r="E105" s="39" t="str">
        <f t="shared" si="88"/>
        <v/>
      </c>
      <c r="F105" s="39" t="str">
        <f t="shared" si="88"/>
        <v/>
      </c>
      <c r="G105" s="39" t="str">
        <f t="shared" si="88"/>
        <v/>
      </c>
      <c r="H105" s="39" t="str">
        <f t="shared" si="88"/>
        <v/>
      </c>
      <c r="I105" s="39" t="str">
        <f t="shared" si="88"/>
        <v/>
      </c>
      <c r="J105" s="39" t="str">
        <f t="shared" si="88"/>
        <v/>
      </c>
      <c r="K105" s="39" t="str">
        <f t="shared" si="88"/>
        <v/>
      </c>
      <c r="L105" s="39" t="str">
        <f t="shared" si="88"/>
        <v/>
      </c>
      <c r="M105" s="39" t="str">
        <f t="shared" si="88"/>
        <v/>
      </c>
      <c r="N105" s="39" t="str">
        <f t="shared" si="88"/>
        <v/>
      </c>
      <c r="O105" s="39" t="str">
        <f t="shared" si="88"/>
        <v/>
      </c>
      <c r="P105" s="39" t="str">
        <f t="shared" si="88"/>
        <v/>
      </c>
      <c r="Q105" s="39" t="str">
        <f t="shared" si="88"/>
        <v/>
      </c>
      <c r="R105" s="39" t="str">
        <f t="shared" si="88"/>
        <v/>
      </c>
      <c r="S105" s="39" t="str">
        <f t="shared" si="88"/>
        <v/>
      </c>
      <c r="T105" s="39" t="str">
        <f t="shared" si="88"/>
        <v/>
      </c>
      <c r="U105" s="39" t="str">
        <f t="shared" si="88"/>
        <v/>
      </c>
      <c r="V105" s="39" t="str">
        <f t="shared" si="88"/>
        <v/>
      </c>
      <c r="W105" s="39" t="str">
        <f t="shared" si="88"/>
        <v/>
      </c>
      <c r="X105" s="39" t="str">
        <f t="shared" si="88"/>
        <v/>
      </c>
      <c r="Y105" s="39" t="str">
        <f t="shared" si="88"/>
        <v/>
      </c>
      <c r="Z105" s="39" t="str">
        <f t="shared" si="88"/>
        <v/>
      </c>
      <c r="AA105" s="39" t="str">
        <f t="shared" si="88"/>
        <v/>
      </c>
      <c r="AB105" s="39" t="str">
        <f t="shared" si="88"/>
        <v/>
      </c>
      <c r="AC105" s="39" t="str">
        <f t="shared" si="88"/>
        <v/>
      </c>
      <c r="AD105" s="39" t="str">
        <f t="shared" si="88"/>
        <v/>
      </c>
      <c r="AE105" s="39" t="str">
        <f t="shared" si="88"/>
        <v/>
      </c>
      <c r="AF105" s="39" t="str">
        <f t="shared" si="88"/>
        <v/>
      </c>
      <c r="AG105" s="39" t="str">
        <f t="shared" si="88"/>
        <v/>
      </c>
      <c r="AH105" s="39" t="str">
        <f t="shared" si="88"/>
        <v/>
      </c>
      <c r="AI105" s="39" t="str">
        <f t="shared" ref="AI105:BC105" si="89">IFERROR(IF(AJ47="","",AJ47/AI47),"")</f>
        <v/>
      </c>
      <c r="AJ105" s="39" t="str">
        <f t="shared" si="89"/>
        <v/>
      </c>
      <c r="AK105" s="39" t="str">
        <f t="shared" si="89"/>
        <v/>
      </c>
      <c r="AL105" s="39" t="str">
        <f t="shared" si="89"/>
        <v/>
      </c>
      <c r="AM105" s="39" t="str">
        <f t="shared" si="89"/>
        <v/>
      </c>
      <c r="AN105" s="39" t="str">
        <f t="shared" si="89"/>
        <v/>
      </c>
      <c r="AO105" s="39" t="str">
        <f t="shared" si="89"/>
        <v/>
      </c>
      <c r="AP105" s="39" t="str">
        <f t="shared" si="89"/>
        <v/>
      </c>
      <c r="AQ105" s="39" t="str">
        <f t="shared" si="89"/>
        <v/>
      </c>
      <c r="AR105" s="39" t="str">
        <f t="shared" si="89"/>
        <v/>
      </c>
      <c r="AS105" s="39" t="str">
        <f t="shared" si="89"/>
        <v/>
      </c>
      <c r="AT105" s="39" t="str">
        <f t="shared" si="89"/>
        <v/>
      </c>
      <c r="AU105" s="39" t="str">
        <f t="shared" si="89"/>
        <v/>
      </c>
      <c r="AV105" s="39" t="str">
        <f t="shared" si="89"/>
        <v/>
      </c>
      <c r="AW105" s="39" t="str">
        <f t="shared" si="89"/>
        <v/>
      </c>
      <c r="AX105" s="39" t="str">
        <f t="shared" si="89"/>
        <v/>
      </c>
      <c r="AY105" s="39" t="str">
        <f t="shared" si="89"/>
        <v/>
      </c>
      <c r="AZ105" s="39" t="str">
        <f t="shared" si="89"/>
        <v/>
      </c>
      <c r="BA105" s="39" t="str">
        <f t="shared" si="89"/>
        <v/>
      </c>
      <c r="BB105" s="39" t="str">
        <f t="shared" si="89"/>
        <v/>
      </c>
      <c r="BC105" s="39" t="str">
        <f t="shared" si="89"/>
        <v/>
      </c>
      <c r="BD105" s="40"/>
      <c r="BE105" s="17"/>
      <c r="BF105" s="17"/>
      <c r="BG105" s="17"/>
      <c r="BH105" s="17"/>
      <c r="BI105" s="17"/>
      <c r="BJ105" s="17"/>
      <c r="BK105" s="17"/>
      <c r="BL105" s="17"/>
      <c r="BM105" s="17"/>
      <c r="BN105" s="17"/>
      <c r="BO105" s="17"/>
      <c r="BP105" s="17"/>
    </row>
    <row r="106" spans="2:68" x14ac:dyDescent="0.25">
      <c r="B106" s="45">
        <f t="shared" si="21"/>
        <v>43497</v>
      </c>
      <c r="C106" s="39" t="str">
        <f t="shared" ref="C106:AH106" si="90">IFERROR(IF(D48="","",D48/C48),"")</f>
        <v/>
      </c>
      <c r="D106" s="39" t="str">
        <f t="shared" si="90"/>
        <v/>
      </c>
      <c r="E106" s="39" t="str">
        <f t="shared" si="90"/>
        <v/>
      </c>
      <c r="F106" s="39" t="str">
        <f t="shared" si="90"/>
        <v/>
      </c>
      <c r="G106" s="39" t="str">
        <f t="shared" si="90"/>
        <v/>
      </c>
      <c r="H106" s="39" t="str">
        <f t="shared" si="90"/>
        <v/>
      </c>
      <c r="I106" s="39" t="str">
        <f t="shared" si="90"/>
        <v/>
      </c>
      <c r="J106" s="39" t="str">
        <f t="shared" si="90"/>
        <v/>
      </c>
      <c r="K106" s="39" t="str">
        <f t="shared" si="90"/>
        <v/>
      </c>
      <c r="L106" s="39" t="str">
        <f t="shared" si="90"/>
        <v/>
      </c>
      <c r="M106" s="39" t="str">
        <f t="shared" si="90"/>
        <v/>
      </c>
      <c r="N106" s="39" t="str">
        <f t="shared" si="90"/>
        <v/>
      </c>
      <c r="O106" s="39" t="str">
        <f t="shared" si="90"/>
        <v/>
      </c>
      <c r="P106" s="39" t="str">
        <f t="shared" si="90"/>
        <v/>
      </c>
      <c r="Q106" s="39" t="str">
        <f t="shared" si="90"/>
        <v/>
      </c>
      <c r="R106" s="39" t="str">
        <f t="shared" si="90"/>
        <v/>
      </c>
      <c r="S106" s="39" t="str">
        <f t="shared" si="90"/>
        <v/>
      </c>
      <c r="T106" s="39" t="str">
        <f t="shared" si="90"/>
        <v/>
      </c>
      <c r="U106" s="39" t="str">
        <f t="shared" si="90"/>
        <v/>
      </c>
      <c r="V106" s="39" t="str">
        <f t="shared" si="90"/>
        <v/>
      </c>
      <c r="W106" s="39" t="str">
        <f t="shared" si="90"/>
        <v/>
      </c>
      <c r="X106" s="39" t="str">
        <f t="shared" si="90"/>
        <v/>
      </c>
      <c r="Y106" s="39" t="str">
        <f t="shared" si="90"/>
        <v/>
      </c>
      <c r="Z106" s="39" t="str">
        <f t="shared" si="90"/>
        <v/>
      </c>
      <c r="AA106" s="39" t="str">
        <f t="shared" si="90"/>
        <v/>
      </c>
      <c r="AB106" s="39" t="str">
        <f t="shared" si="90"/>
        <v/>
      </c>
      <c r="AC106" s="39" t="str">
        <f t="shared" si="90"/>
        <v/>
      </c>
      <c r="AD106" s="39" t="str">
        <f t="shared" si="90"/>
        <v/>
      </c>
      <c r="AE106" s="39" t="str">
        <f t="shared" si="90"/>
        <v/>
      </c>
      <c r="AF106" s="39" t="str">
        <f t="shared" si="90"/>
        <v/>
      </c>
      <c r="AG106" s="39" t="str">
        <f t="shared" si="90"/>
        <v/>
      </c>
      <c r="AH106" s="39" t="str">
        <f t="shared" si="90"/>
        <v/>
      </c>
      <c r="AI106" s="39" t="str">
        <f t="shared" ref="AI106:BC106" si="91">IFERROR(IF(AJ48="","",AJ48/AI48),"")</f>
        <v/>
      </c>
      <c r="AJ106" s="39" t="str">
        <f t="shared" si="91"/>
        <v/>
      </c>
      <c r="AK106" s="39" t="str">
        <f t="shared" si="91"/>
        <v/>
      </c>
      <c r="AL106" s="39" t="str">
        <f t="shared" si="91"/>
        <v/>
      </c>
      <c r="AM106" s="39" t="str">
        <f t="shared" si="91"/>
        <v/>
      </c>
      <c r="AN106" s="39" t="str">
        <f t="shared" si="91"/>
        <v/>
      </c>
      <c r="AO106" s="39" t="str">
        <f t="shared" si="91"/>
        <v/>
      </c>
      <c r="AP106" s="39" t="str">
        <f t="shared" si="91"/>
        <v/>
      </c>
      <c r="AQ106" s="39" t="str">
        <f t="shared" si="91"/>
        <v/>
      </c>
      <c r="AR106" s="39" t="str">
        <f t="shared" si="91"/>
        <v/>
      </c>
      <c r="AS106" s="39" t="str">
        <f t="shared" si="91"/>
        <v/>
      </c>
      <c r="AT106" s="39" t="str">
        <f t="shared" si="91"/>
        <v/>
      </c>
      <c r="AU106" s="39" t="str">
        <f t="shared" si="91"/>
        <v/>
      </c>
      <c r="AV106" s="39" t="str">
        <f t="shared" si="91"/>
        <v/>
      </c>
      <c r="AW106" s="39" t="str">
        <f t="shared" si="91"/>
        <v/>
      </c>
      <c r="AX106" s="39" t="str">
        <f t="shared" si="91"/>
        <v/>
      </c>
      <c r="AY106" s="39" t="str">
        <f t="shared" si="91"/>
        <v/>
      </c>
      <c r="AZ106" s="39" t="str">
        <f t="shared" si="91"/>
        <v/>
      </c>
      <c r="BA106" s="39" t="str">
        <f t="shared" si="91"/>
        <v/>
      </c>
      <c r="BB106" s="39" t="str">
        <f t="shared" si="91"/>
        <v/>
      </c>
      <c r="BC106" s="39" t="str">
        <f t="shared" si="91"/>
        <v/>
      </c>
      <c r="BD106" s="40"/>
      <c r="BE106" s="17"/>
      <c r="BF106" s="17"/>
      <c r="BG106" s="17"/>
      <c r="BH106" s="17"/>
      <c r="BI106" s="17"/>
      <c r="BJ106" s="17"/>
      <c r="BK106" s="17"/>
      <c r="BL106" s="17"/>
      <c r="BM106" s="17"/>
      <c r="BN106" s="17"/>
      <c r="BO106" s="17"/>
      <c r="BP106" s="17"/>
    </row>
    <row r="107" spans="2:68" x14ac:dyDescent="0.25">
      <c r="B107" s="45">
        <f t="shared" si="21"/>
        <v>43525</v>
      </c>
      <c r="C107" s="39" t="str">
        <f t="shared" ref="C107:AH107" si="92">IFERROR(IF(D49="","",D49/C49),"")</f>
        <v/>
      </c>
      <c r="D107" s="39" t="str">
        <f t="shared" si="92"/>
        <v/>
      </c>
      <c r="E107" s="39" t="str">
        <f t="shared" si="92"/>
        <v/>
      </c>
      <c r="F107" s="39" t="str">
        <f t="shared" si="92"/>
        <v/>
      </c>
      <c r="G107" s="39" t="str">
        <f t="shared" si="92"/>
        <v/>
      </c>
      <c r="H107" s="39" t="str">
        <f t="shared" si="92"/>
        <v/>
      </c>
      <c r="I107" s="39" t="str">
        <f t="shared" si="92"/>
        <v/>
      </c>
      <c r="J107" s="39" t="str">
        <f t="shared" si="92"/>
        <v/>
      </c>
      <c r="K107" s="39" t="str">
        <f t="shared" si="92"/>
        <v/>
      </c>
      <c r="L107" s="39" t="str">
        <f t="shared" si="92"/>
        <v/>
      </c>
      <c r="M107" s="39" t="str">
        <f t="shared" si="92"/>
        <v/>
      </c>
      <c r="N107" s="39" t="str">
        <f t="shared" si="92"/>
        <v/>
      </c>
      <c r="O107" s="39" t="str">
        <f t="shared" si="92"/>
        <v/>
      </c>
      <c r="P107" s="39" t="str">
        <f t="shared" si="92"/>
        <v/>
      </c>
      <c r="Q107" s="39" t="str">
        <f t="shared" si="92"/>
        <v/>
      </c>
      <c r="R107" s="39" t="str">
        <f t="shared" si="92"/>
        <v/>
      </c>
      <c r="S107" s="39" t="str">
        <f t="shared" si="92"/>
        <v/>
      </c>
      <c r="T107" s="39" t="str">
        <f t="shared" si="92"/>
        <v/>
      </c>
      <c r="U107" s="39" t="str">
        <f t="shared" si="92"/>
        <v/>
      </c>
      <c r="V107" s="39" t="str">
        <f t="shared" si="92"/>
        <v/>
      </c>
      <c r="W107" s="39" t="str">
        <f t="shared" si="92"/>
        <v/>
      </c>
      <c r="X107" s="39" t="str">
        <f t="shared" si="92"/>
        <v/>
      </c>
      <c r="Y107" s="39" t="str">
        <f t="shared" si="92"/>
        <v/>
      </c>
      <c r="Z107" s="39" t="str">
        <f t="shared" si="92"/>
        <v/>
      </c>
      <c r="AA107" s="39" t="str">
        <f t="shared" si="92"/>
        <v/>
      </c>
      <c r="AB107" s="39" t="str">
        <f t="shared" si="92"/>
        <v/>
      </c>
      <c r="AC107" s="39" t="str">
        <f t="shared" si="92"/>
        <v/>
      </c>
      <c r="AD107" s="39" t="str">
        <f t="shared" si="92"/>
        <v/>
      </c>
      <c r="AE107" s="39" t="str">
        <f t="shared" si="92"/>
        <v/>
      </c>
      <c r="AF107" s="39" t="str">
        <f t="shared" si="92"/>
        <v/>
      </c>
      <c r="AG107" s="39" t="str">
        <f t="shared" si="92"/>
        <v/>
      </c>
      <c r="AH107" s="39" t="str">
        <f t="shared" si="92"/>
        <v/>
      </c>
      <c r="AI107" s="39" t="str">
        <f t="shared" ref="AI107:BC107" si="93">IFERROR(IF(AJ49="","",AJ49/AI49),"")</f>
        <v/>
      </c>
      <c r="AJ107" s="39" t="str">
        <f t="shared" si="93"/>
        <v/>
      </c>
      <c r="AK107" s="39" t="str">
        <f t="shared" si="93"/>
        <v/>
      </c>
      <c r="AL107" s="39" t="str">
        <f t="shared" si="93"/>
        <v/>
      </c>
      <c r="AM107" s="39" t="str">
        <f t="shared" si="93"/>
        <v/>
      </c>
      <c r="AN107" s="39" t="str">
        <f t="shared" si="93"/>
        <v/>
      </c>
      <c r="AO107" s="39" t="str">
        <f t="shared" si="93"/>
        <v/>
      </c>
      <c r="AP107" s="39" t="str">
        <f t="shared" si="93"/>
        <v/>
      </c>
      <c r="AQ107" s="39" t="str">
        <f t="shared" si="93"/>
        <v/>
      </c>
      <c r="AR107" s="39" t="str">
        <f t="shared" si="93"/>
        <v/>
      </c>
      <c r="AS107" s="39" t="str">
        <f t="shared" si="93"/>
        <v/>
      </c>
      <c r="AT107" s="39" t="str">
        <f t="shared" si="93"/>
        <v/>
      </c>
      <c r="AU107" s="39" t="str">
        <f t="shared" si="93"/>
        <v/>
      </c>
      <c r="AV107" s="39" t="str">
        <f t="shared" si="93"/>
        <v/>
      </c>
      <c r="AW107" s="39" t="str">
        <f t="shared" si="93"/>
        <v/>
      </c>
      <c r="AX107" s="39" t="str">
        <f t="shared" si="93"/>
        <v/>
      </c>
      <c r="AY107" s="39" t="str">
        <f t="shared" si="93"/>
        <v/>
      </c>
      <c r="AZ107" s="39" t="str">
        <f t="shared" si="93"/>
        <v/>
      </c>
      <c r="BA107" s="39" t="str">
        <f t="shared" si="93"/>
        <v/>
      </c>
      <c r="BB107" s="39" t="str">
        <f t="shared" si="93"/>
        <v/>
      </c>
      <c r="BC107" s="39" t="str">
        <f t="shared" si="93"/>
        <v/>
      </c>
      <c r="BD107" s="40"/>
      <c r="BE107" s="17"/>
      <c r="BF107" s="17"/>
      <c r="BG107" s="17"/>
      <c r="BH107" s="17"/>
      <c r="BI107" s="17"/>
      <c r="BJ107" s="17"/>
      <c r="BK107" s="17"/>
      <c r="BL107" s="17"/>
      <c r="BM107" s="17"/>
      <c r="BN107" s="17"/>
      <c r="BO107" s="17"/>
      <c r="BP107" s="17"/>
    </row>
    <row r="108" spans="2:68" x14ac:dyDescent="0.25">
      <c r="B108" s="45">
        <f t="shared" si="21"/>
        <v>43556</v>
      </c>
      <c r="C108" s="39" t="str">
        <f t="shared" ref="C108:AH108" si="94">IFERROR(IF(D50="","",D50/C50),"")</f>
        <v/>
      </c>
      <c r="D108" s="39" t="str">
        <f t="shared" si="94"/>
        <v/>
      </c>
      <c r="E108" s="39" t="str">
        <f t="shared" si="94"/>
        <v/>
      </c>
      <c r="F108" s="39" t="str">
        <f t="shared" si="94"/>
        <v/>
      </c>
      <c r="G108" s="39" t="str">
        <f t="shared" si="94"/>
        <v/>
      </c>
      <c r="H108" s="39" t="str">
        <f t="shared" si="94"/>
        <v/>
      </c>
      <c r="I108" s="39" t="str">
        <f t="shared" si="94"/>
        <v/>
      </c>
      <c r="J108" s="39" t="str">
        <f t="shared" si="94"/>
        <v/>
      </c>
      <c r="K108" s="39" t="str">
        <f t="shared" si="94"/>
        <v/>
      </c>
      <c r="L108" s="39" t="str">
        <f t="shared" si="94"/>
        <v/>
      </c>
      <c r="M108" s="39" t="str">
        <f t="shared" si="94"/>
        <v/>
      </c>
      <c r="N108" s="39" t="str">
        <f t="shared" si="94"/>
        <v/>
      </c>
      <c r="O108" s="39" t="str">
        <f t="shared" si="94"/>
        <v/>
      </c>
      <c r="P108" s="39" t="str">
        <f t="shared" si="94"/>
        <v/>
      </c>
      <c r="Q108" s="39" t="str">
        <f t="shared" si="94"/>
        <v/>
      </c>
      <c r="R108" s="39" t="str">
        <f t="shared" si="94"/>
        <v/>
      </c>
      <c r="S108" s="39" t="str">
        <f t="shared" si="94"/>
        <v/>
      </c>
      <c r="T108" s="39" t="str">
        <f t="shared" si="94"/>
        <v/>
      </c>
      <c r="U108" s="39" t="str">
        <f t="shared" si="94"/>
        <v/>
      </c>
      <c r="V108" s="39" t="str">
        <f t="shared" si="94"/>
        <v/>
      </c>
      <c r="W108" s="39" t="str">
        <f t="shared" si="94"/>
        <v/>
      </c>
      <c r="X108" s="39" t="str">
        <f t="shared" si="94"/>
        <v/>
      </c>
      <c r="Y108" s="39" t="str">
        <f t="shared" si="94"/>
        <v/>
      </c>
      <c r="Z108" s="39" t="str">
        <f t="shared" si="94"/>
        <v/>
      </c>
      <c r="AA108" s="39" t="str">
        <f t="shared" si="94"/>
        <v/>
      </c>
      <c r="AB108" s="39" t="str">
        <f t="shared" si="94"/>
        <v/>
      </c>
      <c r="AC108" s="39" t="str">
        <f t="shared" si="94"/>
        <v/>
      </c>
      <c r="AD108" s="39" t="str">
        <f t="shared" si="94"/>
        <v/>
      </c>
      <c r="AE108" s="39" t="str">
        <f t="shared" si="94"/>
        <v/>
      </c>
      <c r="AF108" s="39" t="str">
        <f t="shared" si="94"/>
        <v/>
      </c>
      <c r="AG108" s="39" t="str">
        <f t="shared" si="94"/>
        <v/>
      </c>
      <c r="AH108" s="39" t="str">
        <f t="shared" si="94"/>
        <v/>
      </c>
      <c r="AI108" s="39" t="str">
        <f t="shared" ref="AI108:BC108" si="95">IFERROR(IF(AJ50="","",AJ50/AI50),"")</f>
        <v/>
      </c>
      <c r="AJ108" s="39" t="str">
        <f t="shared" si="95"/>
        <v/>
      </c>
      <c r="AK108" s="39" t="str">
        <f t="shared" si="95"/>
        <v/>
      </c>
      <c r="AL108" s="39" t="str">
        <f t="shared" si="95"/>
        <v/>
      </c>
      <c r="AM108" s="39" t="str">
        <f t="shared" si="95"/>
        <v/>
      </c>
      <c r="AN108" s="39" t="str">
        <f t="shared" si="95"/>
        <v/>
      </c>
      <c r="AO108" s="39" t="str">
        <f t="shared" si="95"/>
        <v/>
      </c>
      <c r="AP108" s="39" t="str">
        <f t="shared" si="95"/>
        <v/>
      </c>
      <c r="AQ108" s="39" t="str">
        <f t="shared" si="95"/>
        <v/>
      </c>
      <c r="AR108" s="39" t="str">
        <f t="shared" si="95"/>
        <v/>
      </c>
      <c r="AS108" s="39" t="str">
        <f t="shared" si="95"/>
        <v/>
      </c>
      <c r="AT108" s="39" t="str">
        <f t="shared" si="95"/>
        <v/>
      </c>
      <c r="AU108" s="39" t="str">
        <f t="shared" si="95"/>
        <v/>
      </c>
      <c r="AV108" s="39" t="str">
        <f t="shared" si="95"/>
        <v/>
      </c>
      <c r="AW108" s="39" t="str">
        <f t="shared" si="95"/>
        <v/>
      </c>
      <c r="AX108" s="39" t="str">
        <f t="shared" si="95"/>
        <v/>
      </c>
      <c r="AY108" s="39" t="str">
        <f t="shared" si="95"/>
        <v/>
      </c>
      <c r="AZ108" s="39" t="str">
        <f t="shared" si="95"/>
        <v/>
      </c>
      <c r="BA108" s="39" t="str">
        <f t="shared" si="95"/>
        <v/>
      </c>
      <c r="BB108" s="39" t="str">
        <f t="shared" si="95"/>
        <v/>
      </c>
      <c r="BC108" s="39" t="str">
        <f t="shared" si="95"/>
        <v/>
      </c>
      <c r="BD108" s="40"/>
      <c r="BE108" s="17"/>
      <c r="BF108" s="17"/>
      <c r="BG108" s="17"/>
      <c r="BH108" s="17"/>
      <c r="BI108" s="17"/>
      <c r="BJ108" s="17"/>
      <c r="BK108" s="17"/>
      <c r="BL108" s="17"/>
      <c r="BM108" s="17"/>
      <c r="BN108" s="17"/>
      <c r="BO108" s="17"/>
      <c r="BP108" s="17"/>
    </row>
    <row r="109" spans="2:68" x14ac:dyDescent="0.25">
      <c r="B109" s="45">
        <f t="shared" si="21"/>
        <v>43586</v>
      </c>
      <c r="C109" s="39" t="str">
        <f t="shared" ref="C109:AH109" si="96">IFERROR(IF(D51="","",D51/C51),"")</f>
        <v/>
      </c>
      <c r="D109" s="39" t="str">
        <f t="shared" si="96"/>
        <v/>
      </c>
      <c r="E109" s="39" t="str">
        <f t="shared" si="96"/>
        <v/>
      </c>
      <c r="F109" s="39" t="str">
        <f t="shared" si="96"/>
        <v/>
      </c>
      <c r="G109" s="39" t="str">
        <f t="shared" si="96"/>
        <v/>
      </c>
      <c r="H109" s="39" t="str">
        <f t="shared" si="96"/>
        <v/>
      </c>
      <c r="I109" s="39" t="str">
        <f t="shared" si="96"/>
        <v/>
      </c>
      <c r="J109" s="39" t="str">
        <f t="shared" si="96"/>
        <v/>
      </c>
      <c r="K109" s="39" t="str">
        <f t="shared" si="96"/>
        <v/>
      </c>
      <c r="L109" s="39" t="str">
        <f t="shared" si="96"/>
        <v/>
      </c>
      <c r="M109" s="39" t="str">
        <f t="shared" si="96"/>
        <v/>
      </c>
      <c r="N109" s="39" t="str">
        <f t="shared" si="96"/>
        <v/>
      </c>
      <c r="O109" s="39" t="str">
        <f t="shared" si="96"/>
        <v/>
      </c>
      <c r="P109" s="39" t="str">
        <f t="shared" si="96"/>
        <v/>
      </c>
      <c r="Q109" s="39" t="str">
        <f t="shared" si="96"/>
        <v/>
      </c>
      <c r="R109" s="39" t="str">
        <f t="shared" si="96"/>
        <v/>
      </c>
      <c r="S109" s="39" t="str">
        <f t="shared" si="96"/>
        <v/>
      </c>
      <c r="T109" s="39" t="str">
        <f t="shared" si="96"/>
        <v/>
      </c>
      <c r="U109" s="39" t="str">
        <f t="shared" si="96"/>
        <v/>
      </c>
      <c r="V109" s="39" t="str">
        <f t="shared" si="96"/>
        <v/>
      </c>
      <c r="W109" s="39" t="str">
        <f t="shared" si="96"/>
        <v/>
      </c>
      <c r="X109" s="39" t="str">
        <f t="shared" si="96"/>
        <v/>
      </c>
      <c r="Y109" s="39" t="str">
        <f t="shared" si="96"/>
        <v/>
      </c>
      <c r="Z109" s="39" t="str">
        <f t="shared" si="96"/>
        <v/>
      </c>
      <c r="AA109" s="39" t="str">
        <f t="shared" si="96"/>
        <v/>
      </c>
      <c r="AB109" s="39" t="str">
        <f t="shared" si="96"/>
        <v/>
      </c>
      <c r="AC109" s="39" t="str">
        <f t="shared" si="96"/>
        <v/>
      </c>
      <c r="AD109" s="39" t="str">
        <f t="shared" si="96"/>
        <v/>
      </c>
      <c r="AE109" s="39" t="str">
        <f t="shared" si="96"/>
        <v/>
      </c>
      <c r="AF109" s="39" t="str">
        <f t="shared" si="96"/>
        <v/>
      </c>
      <c r="AG109" s="39" t="str">
        <f t="shared" si="96"/>
        <v/>
      </c>
      <c r="AH109" s="39" t="str">
        <f t="shared" si="96"/>
        <v/>
      </c>
      <c r="AI109" s="39" t="str">
        <f t="shared" ref="AI109:BC109" si="97">IFERROR(IF(AJ51="","",AJ51/AI51),"")</f>
        <v/>
      </c>
      <c r="AJ109" s="39" t="str">
        <f t="shared" si="97"/>
        <v/>
      </c>
      <c r="AK109" s="39" t="str">
        <f t="shared" si="97"/>
        <v/>
      </c>
      <c r="AL109" s="39" t="str">
        <f t="shared" si="97"/>
        <v/>
      </c>
      <c r="AM109" s="39" t="str">
        <f t="shared" si="97"/>
        <v/>
      </c>
      <c r="AN109" s="39" t="str">
        <f t="shared" si="97"/>
        <v/>
      </c>
      <c r="AO109" s="39" t="str">
        <f t="shared" si="97"/>
        <v/>
      </c>
      <c r="AP109" s="39" t="str">
        <f t="shared" si="97"/>
        <v/>
      </c>
      <c r="AQ109" s="39" t="str">
        <f t="shared" si="97"/>
        <v/>
      </c>
      <c r="AR109" s="39" t="str">
        <f t="shared" si="97"/>
        <v/>
      </c>
      <c r="AS109" s="39" t="str">
        <f t="shared" si="97"/>
        <v/>
      </c>
      <c r="AT109" s="39" t="str">
        <f t="shared" si="97"/>
        <v/>
      </c>
      <c r="AU109" s="39" t="str">
        <f t="shared" si="97"/>
        <v/>
      </c>
      <c r="AV109" s="39" t="str">
        <f t="shared" si="97"/>
        <v/>
      </c>
      <c r="AW109" s="39" t="str">
        <f t="shared" si="97"/>
        <v/>
      </c>
      <c r="AX109" s="39" t="str">
        <f t="shared" si="97"/>
        <v/>
      </c>
      <c r="AY109" s="39" t="str">
        <f t="shared" si="97"/>
        <v/>
      </c>
      <c r="AZ109" s="39" t="str">
        <f t="shared" si="97"/>
        <v/>
      </c>
      <c r="BA109" s="39" t="str">
        <f t="shared" si="97"/>
        <v/>
      </c>
      <c r="BB109" s="39" t="str">
        <f t="shared" si="97"/>
        <v/>
      </c>
      <c r="BC109" s="39" t="str">
        <f t="shared" si="97"/>
        <v/>
      </c>
      <c r="BD109" s="40"/>
      <c r="BE109" s="17"/>
      <c r="BF109" s="17"/>
      <c r="BG109" s="17"/>
      <c r="BH109" s="17"/>
      <c r="BI109" s="17"/>
      <c r="BJ109" s="17"/>
      <c r="BK109" s="17"/>
      <c r="BL109" s="17"/>
      <c r="BM109" s="17"/>
      <c r="BN109" s="17"/>
      <c r="BO109" s="17"/>
      <c r="BP109" s="17"/>
    </row>
    <row r="110" spans="2:68" x14ac:dyDescent="0.25">
      <c r="B110" s="45">
        <f t="shared" si="21"/>
        <v>43617</v>
      </c>
      <c r="C110" s="39" t="str">
        <f t="shared" ref="C110:AH110" si="98">IFERROR(IF(D52="","",D52/C52),"")</f>
        <v/>
      </c>
      <c r="D110" s="39" t="str">
        <f t="shared" si="98"/>
        <v/>
      </c>
      <c r="E110" s="39" t="str">
        <f t="shared" si="98"/>
        <v/>
      </c>
      <c r="F110" s="39" t="str">
        <f t="shared" si="98"/>
        <v/>
      </c>
      <c r="G110" s="39" t="str">
        <f t="shared" si="98"/>
        <v/>
      </c>
      <c r="H110" s="39" t="str">
        <f t="shared" si="98"/>
        <v/>
      </c>
      <c r="I110" s="39" t="str">
        <f t="shared" si="98"/>
        <v/>
      </c>
      <c r="J110" s="39" t="str">
        <f t="shared" si="98"/>
        <v/>
      </c>
      <c r="K110" s="39" t="str">
        <f t="shared" si="98"/>
        <v/>
      </c>
      <c r="L110" s="39" t="str">
        <f t="shared" si="98"/>
        <v/>
      </c>
      <c r="M110" s="39" t="str">
        <f t="shared" si="98"/>
        <v/>
      </c>
      <c r="N110" s="39" t="str">
        <f t="shared" si="98"/>
        <v/>
      </c>
      <c r="O110" s="39" t="str">
        <f t="shared" si="98"/>
        <v/>
      </c>
      <c r="P110" s="39" t="str">
        <f t="shared" si="98"/>
        <v/>
      </c>
      <c r="Q110" s="39" t="str">
        <f t="shared" si="98"/>
        <v/>
      </c>
      <c r="R110" s="39" t="str">
        <f t="shared" si="98"/>
        <v/>
      </c>
      <c r="S110" s="39" t="str">
        <f t="shared" si="98"/>
        <v/>
      </c>
      <c r="T110" s="39" t="str">
        <f t="shared" si="98"/>
        <v/>
      </c>
      <c r="U110" s="39" t="str">
        <f t="shared" si="98"/>
        <v/>
      </c>
      <c r="V110" s="39" t="str">
        <f t="shared" si="98"/>
        <v/>
      </c>
      <c r="W110" s="39" t="str">
        <f t="shared" si="98"/>
        <v/>
      </c>
      <c r="X110" s="39" t="str">
        <f t="shared" si="98"/>
        <v/>
      </c>
      <c r="Y110" s="39" t="str">
        <f t="shared" si="98"/>
        <v/>
      </c>
      <c r="Z110" s="39" t="str">
        <f t="shared" si="98"/>
        <v/>
      </c>
      <c r="AA110" s="39" t="str">
        <f t="shared" si="98"/>
        <v/>
      </c>
      <c r="AB110" s="39" t="str">
        <f t="shared" si="98"/>
        <v/>
      </c>
      <c r="AC110" s="39" t="str">
        <f t="shared" si="98"/>
        <v/>
      </c>
      <c r="AD110" s="39" t="str">
        <f t="shared" si="98"/>
        <v/>
      </c>
      <c r="AE110" s="39" t="str">
        <f t="shared" si="98"/>
        <v/>
      </c>
      <c r="AF110" s="39" t="str">
        <f t="shared" si="98"/>
        <v/>
      </c>
      <c r="AG110" s="39" t="str">
        <f t="shared" si="98"/>
        <v/>
      </c>
      <c r="AH110" s="39" t="str">
        <f t="shared" si="98"/>
        <v/>
      </c>
      <c r="AI110" s="39" t="str">
        <f t="shared" ref="AI110:BC110" si="99">IFERROR(IF(AJ52="","",AJ52/AI52),"")</f>
        <v/>
      </c>
      <c r="AJ110" s="39" t="str">
        <f t="shared" si="99"/>
        <v/>
      </c>
      <c r="AK110" s="39" t="str">
        <f t="shared" si="99"/>
        <v/>
      </c>
      <c r="AL110" s="39" t="str">
        <f t="shared" si="99"/>
        <v/>
      </c>
      <c r="AM110" s="39" t="str">
        <f t="shared" si="99"/>
        <v/>
      </c>
      <c r="AN110" s="39" t="str">
        <f t="shared" si="99"/>
        <v/>
      </c>
      <c r="AO110" s="39" t="str">
        <f t="shared" si="99"/>
        <v/>
      </c>
      <c r="AP110" s="39" t="str">
        <f t="shared" si="99"/>
        <v/>
      </c>
      <c r="AQ110" s="39" t="str">
        <f t="shared" si="99"/>
        <v/>
      </c>
      <c r="AR110" s="39" t="str">
        <f t="shared" si="99"/>
        <v/>
      </c>
      <c r="AS110" s="39" t="str">
        <f t="shared" si="99"/>
        <v/>
      </c>
      <c r="AT110" s="39" t="str">
        <f t="shared" si="99"/>
        <v/>
      </c>
      <c r="AU110" s="39" t="str">
        <f t="shared" si="99"/>
        <v/>
      </c>
      <c r="AV110" s="39" t="str">
        <f t="shared" si="99"/>
        <v/>
      </c>
      <c r="AW110" s="39" t="str">
        <f t="shared" si="99"/>
        <v/>
      </c>
      <c r="AX110" s="39" t="str">
        <f t="shared" si="99"/>
        <v/>
      </c>
      <c r="AY110" s="39" t="str">
        <f t="shared" si="99"/>
        <v/>
      </c>
      <c r="AZ110" s="39" t="str">
        <f t="shared" si="99"/>
        <v/>
      </c>
      <c r="BA110" s="39" t="str">
        <f t="shared" si="99"/>
        <v/>
      </c>
      <c r="BB110" s="39" t="str">
        <f t="shared" si="99"/>
        <v/>
      </c>
      <c r="BC110" s="39" t="str">
        <f t="shared" si="99"/>
        <v/>
      </c>
      <c r="BD110" s="40"/>
      <c r="BE110" s="17"/>
      <c r="BF110" s="17"/>
      <c r="BG110" s="17"/>
      <c r="BH110" s="17"/>
      <c r="BI110" s="17"/>
      <c r="BJ110" s="17"/>
      <c r="BK110" s="17"/>
      <c r="BL110" s="17"/>
      <c r="BM110" s="17"/>
      <c r="BN110" s="17"/>
      <c r="BO110" s="17"/>
      <c r="BP110" s="17"/>
    </row>
    <row r="111" spans="2:68" x14ac:dyDescent="0.25">
      <c r="B111" s="45">
        <f t="shared" si="21"/>
        <v>43647</v>
      </c>
      <c r="C111" s="39" t="str">
        <f t="shared" ref="C111:AH111" si="100">IFERROR(IF(D53="","",D53/C53),"")</f>
        <v/>
      </c>
      <c r="D111" s="39" t="str">
        <f t="shared" si="100"/>
        <v/>
      </c>
      <c r="E111" s="39" t="str">
        <f t="shared" si="100"/>
        <v/>
      </c>
      <c r="F111" s="39" t="str">
        <f t="shared" si="100"/>
        <v/>
      </c>
      <c r="G111" s="39" t="str">
        <f t="shared" si="100"/>
        <v/>
      </c>
      <c r="H111" s="39" t="str">
        <f t="shared" si="100"/>
        <v/>
      </c>
      <c r="I111" s="39" t="str">
        <f t="shared" si="100"/>
        <v/>
      </c>
      <c r="J111" s="39" t="str">
        <f t="shared" si="100"/>
        <v/>
      </c>
      <c r="K111" s="39" t="str">
        <f t="shared" si="100"/>
        <v/>
      </c>
      <c r="L111" s="39" t="str">
        <f t="shared" si="100"/>
        <v/>
      </c>
      <c r="M111" s="39" t="str">
        <f t="shared" si="100"/>
        <v/>
      </c>
      <c r="N111" s="39" t="str">
        <f t="shared" si="100"/>
        <v/>
      </c>
      <c r="O111" s="39" t="str">
        <f t="shared" si="100"/>
        <v/>
      </c>
      <c r="P111" s="39" t="str">
        <f t="shared" si="100"/>
        <v/>
      </c>
      <c r="Q111" s="39" t="str">
        <f t="shared" si="100"/>
        <v/>
      </c>
      <c r="R111" s="39" t="str">
        <f t="shared" si="100"/>
        <v/>
      </c>
      <c r="S111" s="39" t="str">
        <f t="shared" si="100"/>
        <v/>
      </c>
      <c r="T111" s="39" t="str">
        <f t="shared" si="100"/>
        <v/>
      </c>
      <c r="U111" s="39" t="str">
        <f t="shared" si="100"/>
        <v/>
      </c>
      <c r="V111" s="39" t="str">
        <f t="shared" si="100"/>
        <v/>
      </c>
      <c r="W111" s="39" t="str">
        <f t="shared" si="100"/>
        <v/>
      </c>
      <c r="X111" s="39" t="str">
        <f t="shared" si="100"/>
        <v/>
      </c>
      <c r="Y111" s="39" t="str">
        <f t="shared" si="100"/>
        <v/>
      </c>
      <c r="Z111" s="39" t="str">
        <f t="shared" si="100"/>
        <v/>
      </c>
      <c r="AA111" s="39" t="str">
        <f t="shared" si="100"/>
        <v/>
      </c>
      <c r="AB111" s="39" t="str">
        <f t="shared" si="100"/>
        <v/>
      </c>
      <c r="AC111" s="39" t="str">
        <f t="shared" si="100"/>
        <v/>
      </c>
      <c r="AD111" s="39" t="str">
        <f t="shared" si="100"/>
        <v/>
      </c>
      <c r="AE111" s="39" t="str">
        <f t="shared" si="100"/>
        <v/>
      </c>
      <c r="AF111" s="39" t="str">
        <f t="shared" si="100"/>
        <v/>
      </c>
      <c r="AG111" s="39" t="str">
        <f t="shared" si="100"/>
        <v/>
      </c>
      <c r="AH111" s="39" t="str">
        <f t="shared" si="100"/>
        <v/>
      </c>
      <c r="AI111" s="39" t="str">
        <f t="shared" ref="AI111:BC111" si="101">IFERROR(IF(AJ53="","",AJ53/AI53),"")</f>
        <v/>
      </c>
      <c r="AJ111" s="39" t="str">
        <f t="shared" si="101"/>
        <v/>
      </c>
      <c r="AK111" s="39" t="str">
        <f t="shared" si="101"/>
        <v/>
      </c>
      <c r="AL111" s="39" t="str">
        <f t="shared" si="101"/>
        <v/>
      </c>
      <c r="AM111" s="39" t="str">
        <f t="shared" si="101"/>
        <v/>
      </c>
      <c r="AN111" s="39" t="str">
        <f t="shared" si="101"/>
        <v/>
      </c>
      <c r="AO111" s="39" t="str">
        <f t="shared" si="101"/>
        <v/>
      </c>
      <c r="AP111" s="39" t="str">
        <f t="shared" si="101"/>
        <v/>
      </c>
      <c r="AQ111" s="39" t="str">
        <f t="shared" si="101"/>
        <v/>
      </c>
      <c r="AR111" s="39" t="str">
        <f t="shared" si="101"/>
        <v/>
      </c>
      <c r="AS111" s="39" t="str">
        <f t="shared" si="101"/>
        <v/>
      </c>
      <c r="AT111" s="39" t="str">
        <f t="shared" si="101"/>
        <v/>
      </c>
      <c r="AU111" s="39" t="str">
        <f t="shared" si="101"/>
        <v/>
      </c>
      <c r="AV111" s="39" t="str">
        <f t="shared" si="101"/>
        <v/>
      </c>
      <c r="AW111" s="39" t="str">
        <f t="shared" si="101"/>
        <v/>
      </c>
      <c r="AX111" s="39" t="str">
        <f t="shared" si="101"/>
        <v/>
      </c>
      <c r="AY111" s="39" t="str">
        <f t="shared" si="101"/>
        <v/>
      </c>
      <c r="AZ111" s="39" t="str">
        <f t="shared" si="101"/>
        <v/>
      </c>
      <c r="BA111" s="39" t="str">
        <f t="shared" si="101"/>
        <v/>
      </c>
      <c r="BB111" s="39" t="str">
        <f t="shared" si="101"/>
        <v/>
      </c>
      <c r="BC111" s="39" t="str">
        <f t="shared" si="101"/>
        <v/>
      </c>
      <c r="BD111" s="40"/>
      <c r="BE111" s="17"/>
      <c r="BF111" s="17"/>
      <c r="BG111" s="17"/>
      <c r="BH111" s="17"/>
      <c r="BI111" s="17"/>
      <c r="BJ111" s="17"/>
      <c r="BK111" s="17"/>
      <c r="BL111" s="17"/>
      <c r="BM111" s="17"/>
      <c r="BN111" s="17"/>
      <c r="BO111" s="17"/>
      <c r="BP111" s="17"/>
    </row>
    <row r="112" spans="2:68" x14ac:dyDescent="0.25">
      <c r="B112" s="45">
        <f t="shared" si="21"/>
        <v>43678</v>
      </c>
      <c r="C112" s="39" t="str">
        <f t="shared" ref="C112:AH112" si="102">IFERROR(IF(D54="","",D54/C54),"")</f>
        <v/>
      </c>
      <c r="D112" s="39" t="str">
        <f t="shared" si="102"/>
        <v/>
      </c>
      <c r="E112" s="39" t="str">
        <f t="shared" si="102"/>
        <v/>
      </c>
      <c r="F112" s="39" t="str">
        <f t="shared" si="102"/>
        <v/>
      </c>
      <c r="G112" s="39" t="str">
        <f t="shared" si="102"/>
        <v/>
      </c>
      <c r="H112" s="39" t="str">
        <f t="shared" si="102"/>
        <v/>
      </c>
      <c r="I112" s="39" t="str">
        <f t="shared" si="102"/>
        <v/>
      </c>
      <c r="J112" s="39" t="str">
        <f t="shared" si="102"/>
        <v/>
      </c>
      <c r="K112" s="39" t="str">
        <f t="shared" si="102"/>
        <v/>
      </c>
      <c r="L112" s="39" t="str">
        <f t="shared" si="102"/>
        <v/>
      </c>
      <c r="M112" s="39" t="str">
        <f t="shared" si="102"/>
        <v/>
      </c>
      <c r="N112" s="39" t="str">
        <f t="shared" si="102"/>
        <v/>
      </c>
      <c r="O112" s="39" t="str">
        <f t="shared" si="102"/>
        <v/>
      </c>
      <c r="P112" s="39" t="str">
        <f t="shared" si="102"/>
        <v/>
      </c>
      <c r="Q112" s="39" t="str">
        <f t="shared" si="102"/>
        <v/>
      </c>
      <c r="R112" s="39" t="str">
        <f t="shared" si="102"/>
        <v/>
      </c>
      <c r="S112" s="39" t="str">
        <f t="shared" si="102"/>
        <v/>
      </c>
      <c r="T112" s="39" t="str">
        <f t="shared" si="102"/>
        <v/>
      </c>
      <c r="U112" s="39" t="str">
        <f t="shared" si="102"/>
        <v/>
      </c>
      <c r="V112" s="39" t="str">
        <f t="shared" si="102"/>
        <v/>
      </c>
      <c r="W112" s="39" t="str">
        <f t="shared" si="102"/>
        <v/>
      </c>
      <c r="X112" s="39" t="str">
        <f t="shared" si="102"/>
        <v/>
      </c>
      <c r="Y112" s="39" t="str">
        <f t="shared" si="102"/>
        <v/>
      </c>
      <c r="Z112" s="39" t="str">
        <f t="shared" si="102"/>
        <v/>
      </c>
      <c r="AA112" s="39" t="str">
        <f t="shared" si="102"/>
        <v/>
      </c>
      <c r="AB112" s="39" t="str">
        <f t="shared" si="102"/>
        <v/>
      </c>
      <c r="AC112" s="39" t="str">
        <f t="shared" si="102"/>
        <v/>
      </c>
      <c r="AD112" s="39" t="str">
        <f t="shared" si="102"/>
        <v/>
      </c>
      <c r="AE112" s="39" t="str">
        <f t="shared" si="102"/>
        <v/>
      </c>
      <c r="AF112" s="39" t="str">
        <f t="shared" si="102"/>
        <v/>
      </c>
      <c r="AG112" s="39" t="str">
        <f t="shared" si="102"/>
        <v/>
      </c>
      <c r="AH112" s="39" t="str">
        <f t="shared" si="102"/>
        <v/>
      </c>
      <c r="AI112" s="39" t="str">
        <f t="shared" ref="AI112:BC112" si="103">IFERROR(IF(AJ54="","",AJ54/AI54),"")</f>
        <v/>
      </c>
      <c r="AJ112" s="39" t="str">
        <f t="shared" si="103"/>
        <v/>
      </c>
      <c r="AK112" s="39" t="str">
        <f t="shared" si="103"/>
        <v/>
      </c>
      <c r="AL112" s="39" t="str">
        <f t="shared" si="103"/>
        <v/>
      </c>
      <c r="AM112" s="39" t="str">
        <f t="shared" si="103"/>
        <v/>
      </c>
      <c r="AN112" s="39" t="str">
        <f t="shared" si="103"/>
        <v/>
      </c>
      <c r="AO112" s="39" t="str">
        <f t="shared" si="103"/>
        <v/>
      </c>
      <c r="AP112" s="39" t="str">
        <f t="shared" si="103"/>
        <v/>
      </c>
      <c r="AQ112" s="39" t="str">
        <f t="shared" si="103"/>
        <v/>
      </c>
      <c r="AR112" s="39" t="str">
        <f t="shared" si="103"/>
        <v/>
      </c>
      <c r="AS112" s="39" t="str">
        <f t="shared" si="103"/>
        <v/>
      </c>
      <c r="AT112" s="39" t="str">
        <f t="shared" si="103"/>
        <v/>
      </c>
      <c r="AU112" s="39" t="str">
        <f t="shared" si="103"/>
        <v/>
      </c>
      <c r="AV112" s="39" t="str">
        <f t="shared" si="103"/>
        <v/>
      </c>
      <c r="AW112" s="39" t="str">
        <f t="shared" si="103"/>
        <v/>
      </c>
      <c r="AX112" s="39" t="str">
        <f t="shared" si="103"/>
        <v/>
      </c>
      <c r="AY112" s="39" t="str">
        <f t="shared" si="103"/>
        <v/>
      </c>
      <c r="AZ112" s="39" t="str">
        <f t="shared" si="103"/>
        <v/>
      </c>
      <c r="BA112" s="39" t="str">
        <f t="shared" si="103"/>
        <v/>
      </c>
      <c r="BB112" s="39" t="str">
        <f t="shared" si="103"/>
        <v/>
      </c>
      <c r="BC112" s="39" t="str">
        <f t="shared" si="103"/>
        <v/>
      </c>
      <c r="BD112" s="40"/>
      <c r="BE112" s="17"/>
      <c r="BF112" s="17"/>
      <c r="BG112" s="17"/>
      <c r="BH112" s="17"/>
      <c r="BI112" s="17"/>
      <c r="BJ112" s="17"/>
      <c r="BK112" s="17"/>
      <c r="BL112" s="17"/>
      <c r="BM112" s="17"/>
      <c r="BN112" s="17"/>
      <c r="BO112" s="17"/>
      <c r="BP112" s="17"/>
    </row>
    <row r="113" spans="1:68" x14ac:dyDescent="0.25">
      <c r="B113" s="45">
        <f t="shared" si="21"/>
        <v>43709</v>
      </c>
      <c r="C113" s="39" t="str">
        <f t="shared" ref="C113:AH113" si="104">IFERROR(IF(D55="","",D55/C55),"")</f>
        <v/>
      </c>
      <c r="D113" s="39" t="str">
        <f t="shared" si="104"/>
        <v/>
      </c>
      <c r="E113" s="39" t="str">
        <f t="shared" si="104"/>
        <v/>
      </c>
      <c r="F113" s="39" t="str">
        <f t="shared" si="104"/>
        <v/>
      </c>
      <c r="G113" s="39" t="str">
        <f t="shared" si="104"/>
        <v/>
      </c>
      <c r="H113" s="39" t="str">
        <f t="shared" si="104"/>
        <v/>
      </c>
      <c r="I113" s="39" t="str">
        <f t="shared" si="104"/>
        <v/>
      </c>
      <c r="J113" s="39" t="str">
        <f t="shared" si="104"/>
        <v/>
      </c>
      <c r="K113" s="39" t="str">
        <f t="shared" si="104"/>
        <v/>
      </c>
      <c r="L113" s="39" t="str">
        <f t="shared" si="104"/>
        <v/>
      </c>
      <c r="M113" s="39" t="str">
        <f t="shared" si="104"/>
        <v/>
      </c>
      <c r="N113" s="39" t="str">
        <f t="shared" si="104"/>
        <v/>
      </c>
      <c r="O113" s="39" t="str">
        <f t="shared" si="104"/>
        <v/>
      </c>
      <c r="P113" s="39" t="str">
        <f t="shared" si="104"/>
        <v/>
      </c>
      <c r="Q113" s="39" t="str">
        <f t="shared" si="104"/>
        <v/>
      </c>
      <c r="R113" s="39" t="str">
        <f t="shared" si="104"/>
        <v/>
      </c>
      <c r="S113" s="39" t="str">
        <f t="shared" si="104"/>
        <v/>
      </c>
      <c r="T113" s="39" t="str">
        <f t="shared" si="104"/>
        <v/>
      </c>
      <c r="U113" s="39" t="str">
        <f t="shared" si="104"/>
        <v/>
      </c>
      <c r="V113" s="39" t="str">
        <f t="shared" si="104"/>
        <v/>
      </c>
      <c r="W113" s="39" t="str">
        <f t="shared" si="104"/>
        <v/>
      </c>
      <c r="X113" s="39" t="str">
        <f t="shared" si="104"/>
        <v/>
      </c>
      <c r="Y113" s="39" t="str">
        <f t="shared" si="104"/>
        <v/>
      </c>
      <c r="Z113" s="39" t="str">
        <f t="shared" si="104"/>
        <v/>
      </c>
      <c r="AA113" s="39" t="str">
        <f t="shared" si="104"/>
        <v/>
      </c>
      <c r="AB113" s="39" t="str">
        <f t="shared" si="104"/>
        <v/>
      </c>
      <c r="AC113" s="39" t="str">
        <f t="shared" si="104"/>
        <v/>
      </c>
      <c r="AD113" s="39" t="str">
        <f t="shared" si="104"/>
        <v/>
      </c>
      <c r="AE113" s="39" t="str">
        <f t="shared" si="104"/>
        <v/>
      </c>
      <c r="AF113" s="39" t="str">
        <f t="shared" si="104"/>
        <v/>
      </c>
      <c r="AG113" s="39" t="str">
        <f t="shared" si="104"/>
        <v/>
      </c>
      <c r="AH113" s="39" t="str">
        <f t="shared" si="104"/>
        <v/>
      </c>
      <c r="AI113" s="39" t="str">
        <f t="shared" ref="AI113:BC113" si="105">IFERROR(IF(AJ55="","",AJ55/AI55),"")</f>
        <v/>
      </c>
      <c r="AJ113" s="39" t="str">
        <f t="shared" si="105"/>
        <v/>
      </c>
      <c r="AK113" s="39" t="str">
        <f t="shared" si="105"/>
        <v/>
      </c>
      <c r="AL113" s="39" t="str">
        <f t="shared" si="105"/>
        <v/>
      </c>
      <c r="AM113" s="39" t="str">
        <f t="shared" si="105"/>
        <v/>
      </c>
      <c r="AN113" s="39" t="str">
        <f t="shared" si="105"/>
        <v/>
      </c>
      <c r="AO113" s="39" t="str">
        <f t="shared" si="105"/>
        <v/>
      </c>
      <c r="AP113" s="39" t="str">
        <f t="shared" si="105"/>
        <v/>
      </c>
      <c r="AQ113" s="39" t="str">
        <f t="shared" si="105"/>
        <v/>
      </c>
      <c r="AR113" s="39" t="str">
        <f t="shared" si="105"/>
        <v/>
      </c>
      <c r="AS113" s="39" t="str">
        <f t="shared" si="105"/>
        <v/>
      </c>
      <c r="AT113" s="39" t="str">
        <f t="shared" si="105"/>
        <v/>
      </c>
      <c r="AU113" s="39" t="str">
        <f t="shared" si="105"/>
        <v/>
      </c>
      <c r="AV113" s="39" t="str">
        <f t="shared" si="105"/>
        <v/>
      </c>
      <c r="AW113" s="39" t="str">
        <f t="shared" si="105"/>
        <v/>
      </c>
      <c r="AX113" s="39" t="str">
        <f t="shared" si="105"/>
        <v/>
      </c>
      <c r="AY113" s="39" t="str">
        <f t="shared" si="105"/>
        <v/>
      </c>
      <c r="AZ113" s="39" t="str">
        <f t="shared" si="105"/>
        <v/>
      </c>
      <c r="BA113" s="39" t="str">
        <f t="shared" si="105"/>
        <v/>
      </c>
      <c r="BB113" s="39" t="str">
        <f t="shared" si="105"/>
        <v/>
      </c>
      <c r="BC113" s="39" t="str">
        <f t="shared" si="105"/>
        <v/>
      </c>
      <c r="BD113" s="40"/>
      <c r="BE113" s="17"/>
      <c r="BF113" s="17"/>
      <c r="BG113" s="17"/>
      <c r="BH113" s="17"/>
      <c r="BI113" s="17"/>
      <c r="BJ113" s="17"/>
      <c r="BK113" s="17"/>
      <c r="BL113" s="17"/>
      <c r="BM113" s="17"/>
      <c r="BN113" s="17"/>
      <c r="BO113" s="17"/>
      <c r="BP113" s="17"/>
    </row>
    <row r="114" spans="1:68" x14ac:dyDescent="0.25">
      <c r="B114" s="45">
        <f t="shared" si="21"/>
        <v>43739</v>
      </c>
      <c r="C114" s="39" t="str">
        <f t="shared" ref="C114:AH114" si="106">IFERROR(IF(D56="","",D56/C56),"")</f>
        <v/>
      </c>
      <c r="D114" s="39" t="str">
        <f t="shared" si="106"/>
        <v/>
      </c>
      <c r="E114" s="39" t="str">
        <f t="shared" si="106"/>
        <v/>
      </c>
      <c r="F114" s="39" t="str">
        <f t="shared" si="106"/>
        <v/>
      </c>
      <c r="G114" s="39" t="str">
        <f t="shared" si="106"/>
        <v/>
      </c>
      <c r="H114" s="39" t="str">
        <f t="shared" si="106"/>
        <v/>
      </c>
      <c r="I114" s="39" t="str">
        <f t="shared" si="106"/>
        <v/>
      </c>
      <c r="J114" s="39" t="str">
        <f t="shared" si="106"/>
        <v/>
      </c>
      <c r="K114" s="39" t="str">
        <f t="shared" si="106"/>
        <v/>
      </c>
      <c r="L114" s="39" t="str">
        <f t="shared" si="106"/>
        <v/>
      </c>
      <c r="M114" s="39" t="str">
        <f t="shared" si="106"/>
        <v/>
      </c>
      <c r="N114" s="39" t="str">
        <f t="shared" si="106"/>
        <v/>
      </c>
      <c r="O114" s="39" t="str">
        <f t="shared" si="106"/>
        <v/>
      </c>
      <c r="P114" s="39" t="str">
        <f t="shared" si="106"/>
        <v/>
      </c>
      <c r="Q114" s="39" t="str">
        <f t="shared" si="106"/>
        <v/>
      </c>
      <c r="R114" s="39" t="str">
        <f t="shared" si="106"/>
        <v/>
      </c>
      <c r="S114" s="39" t="str">
        <f t="shared" si="106"/>
        <v/>
      </c>
      <c r="T114" s="39" t="str">
        <f t="shared" si="106"/>
        <v/>
      </c>
      <c r="U114" s="39" t="str">
        <f t="shared" si="106"/>
        <v/>
      </c>
      <c r="V114" s="39" t="str">
        <f t="shared" si="106"/>
        <v/>
      </c>
      <c r="W114" s="39" t="str">
        <f t="shared" si="106"/>
        <v/>
      </c>
      <c r="X114" s="39" t="str">
        <f t="shared" si="106"/>
        <v/>
      </c>
      <c r="Y114" s="39" t="str">
        <f t="shared" si="106"/>
        <v/>
      </c>
      <c r="Z114" s="39" t="str">
        <f t="shared" si="106"/>
        <v/>
      </c>
      <c r="AA114" s="39" t="str">
        <f t="shared" si="106"/>
        <v/>
      </c>
      <c r="AB114" s="39" t="str">
        <f t="shared" si="106"/>
        <v/>
      </c>
      <c r="AC114" s="39" t="str">
        <f t="shared" si="106"/>
        <v/>
      </c>
      <c r="AD114" s="39" t="str">
        <f t="shared" si="106"/>
        <v/>
      </c>
      <c r="AE114" s="39" t="str">
        <f t="shared" si="106"/>
        <v/>
      </c>
      <c r="AF114" s="39" t="str">
        <f t="shared" si="106"/>
        <v/>
      </c>
      <c r="AG114" s="39" t="str">
        <f t="shared" si="106"/>
        <v/>
      </c>
      <c r="AH114" s="39" t="str">
        <f t="shared" si="106"/>
        <v/>
      </c>
      <c r="AI114" s="39" t="str">
        <f t="shared" ref="AI114:BC114" si="107">IFERROR(IF(AJ56="","",AJ56/AI56),"")</f>
        <v/>
      </c>
      <c r="AJ114" s="39" t="str">
        <f t="shared" si="107"/>
        <v/>
      </c>
      <c r="AK114" s="39" t="str">
        <f t="shared" si="107"/>
        <v/>
      </c>
      <c r="AL114" s="39" t="str">
        <f t="shared" si="107"/>
        <v/>
      </c>
      <c r="AM114" s="39" t="str">
        <f t="shared" si="107"/>
        <v/>
      </c>
      <c r="AN114" s="39" t="str">
        <f t="shared" si="107"/>
        <v/>
      </c>
      <c r="AO114" s="39" t="str">
        <f t="shared" si="107"/>
        <v/>
      </c>
      <c r="AP114" s="39" t="str">
        <f t="shared" si="107"/>
        <v/>
      </c>
      <c r="AQ114" s="39" t="str">
        <f t="shared" si="107"/>
        <v/>
      </c>
      <c r="AR114" s="39" t="str">
        <f t="shared" si="107"/>
        <v/>
      </c>
      <c r="AS114" s="39" t="str">
        <f t="shared" si="107"/>
        <v/>
      </c>
      <c r="AT114" s="39" t="str">
        <f t="shared" si="107"/>
        <v/>
      </c>
      <c r="AU114" s="39" t="str">
        <f t="shared" si="107"/>
        <v/>
      </c>
      <c r="AV114" s="39" t="str">
        <f t="shared" si="107"/>
        <v/>
      </c>
      <c r="AW114" s="39" t="str">
        <f t="shared" si="107"/>
        <v/>
      </c>
      <c r="AX114" s="39" t="str">
        <f t="shared" si="107"/>
        <v/>
      </c>
      <c r="AY114" s="39" t="str">
        <f t="shared" si="107"/>
        <v/>
      </c>
      <c r="AZ114" s="39" t="str">
        <f t="shared" si="107"/>
        <v/>
      </c>
      <c r="BA114" s="39" t="str">
        <f t="shared" si="107"/>
        <v/>
      </c>
      <c r="BB114" s="39" t="str">
        <f t="shared" si="107"/>
        <v/>
      </c>
      <c r="BC114" s="39" t="str">
        <f t="shared" si="107"/>
        <v/>
      </c>
      <c r="BD114" s="40"/>
      <c r="BE114" s="17"/>
      <c r="BF114" s="17"/>
      <c r="BG114" s="17"/>
      <c r="BH114" s="17"/>
      <c r="BI114" s="17"/>
      <c r="BJ114" s="17"/>
      <c r="BK114" s="17"/>
      <c r="BL114" s="17"/>
      <c r="BM114" s="17"/>
      <c r="BN114" s="17"/>
      <c r="BO114" s="17"/>
      <c r="BP114" s="17"/>
    </row>
    <row r="115" spans="1:68" x14ac:dyDescent="0.25">
      <c r="B115" s="45">
        <f t="shared" si="21"/>
        <v>43770</v>
      </c>
      <c r="C115" s="39" t="str">
        <f t="shared" ref="C115:AH115" si="108">IFERROR(IF(D57="","",D57/C57),"")</f>
        <v/>
      </c>
      <c r="D115" s="39" t="str">
        <f t="shared" si="108"/>
        <v/>
      </c>
      <c r="E115" s="39" t="str">
        <f t="shared" si="108"/>
        <v/>
      </c>
      <c r="F115" s="39" t="str">
        <f t="shared" si="108"/>
        <v/>
      </c>
      <c r="G115" s="39" t="str">
        <f t="shared" si="108"/>
        <v/>
      </c>
      <c r="H115" s="39" t="str">
        <f t="shared" si="108"/>
        <v/>
      </c>
      <c r="I115" s="39" t="str">
        <f t="shared" si="108"/>
        <v/>
      </c>
      <c r="J115" s="39" t="str">
        <f t="shared" si="108"/>
        <v/>
      </c>
      <c r="K115" s="39" t="str">
        <f t="shared" si="108"/>
        <v/>
      </c>
      <c r="L115" s="39" t="str">
        <f t="shared" si="108"/>
        <v/>
      </c>
      <c r="M115" s="39" t="str">
        <f t="shared" si="108"/>
        <v/>
      </c>
      <c r="N115" s="39" t="str">
        <f t="shared" si="108"/>
        <v/>
      </c>
      <c r="O115" s="39" t="str">
        <f t="shared" si="108"/>
        <v/>
      </c>
      <c r="P115" s="39" t="str">
        <f t="shared" si="108"/>
        <v/>
      </c>
      <c r="Q115" s="39" t="str">
        <f t="shared" si="108"/>
        <v/>
      </c>
      <c r="R115" s="39" t="str">
        <f t="shared" si="108"/>
        <v/>
      </c>
      <c r="S115" s="39" t="str">
        <f t="shared" si="108"/>
        <v/>
      </c>
      <c r="T115" s="39" t="str">
        <f t="shared" si="108"/>
        <v/>
      </c>
      <c r="U115" s="39" t="str">
        <f t="shared" si="108"/>
        <v/>
      </c>
      <c r="V115" s="39" t="str">
        <f t="shared" si="108"/>
        <v/>
      </c>
      <c r="W115" s="39" t="str">
        <f t="shared" si="108"/>
        <v/>
      </c>
      <c r="X115" s="39" t="str">
        <f t="shared" si="108"/>
        <v/>
      </c>
      <c r="Y115" s="39" t="str">
        <f t="shared" si="108"/>
        <v/>
      </c>
      <c r="Z115" s="39" t="str">
        <f t="shared" si="108"/>
        <v/>
      </c>
      <c r="AA115" s="39" t="str">
        <f t="shared" si="108"/>
        <v/>
      </c>
      <c r="AB115" s="39" t="str">
        <f t="shared" si="108"/>
        <v/>
      </c>
      <c r="AC115" s="39" t="str">
        <f t="shared" si="108"/>
        <v/>
      </c>
      <c r="AD115" s="39" t="str">
        <f t="shared" si="108"/>
        <v/>
      </c>
      <c r="AE115" s="39" t="str">
        <f t="shared" si="108"/>
        <v/>
      </c>
      <c r="AF115" s="39" t="str">
        <f t="shared" si="108"/>
        <v/>
      </c>
      <c r="AG115" s="39" t="str">
        <f t="shared" si="108"/>
        <v/>
      </c>
      <c r="AH115" s="39" t="str">
        <f t="shared" si="108"/>
        <v/>
      </c>
      <c r="AI115" s="39" t="str">
        <f t="shared" ref="AI115:BC115" si="109">IFERROR(IF(AJ57="","",AJ57/AI57),"")</f>
        <v/>
      </c>
      <c r="AJ115" s="39" t="str">
        <f t="shared" si="109"/>
        <v/>
      </c>
      <c r="AK115" s="39" t="str">
        <f t="shared" si="109"/>
        <v/>
      </c>
      <c r="AL115" s="39" t="str">
        <f t="shared" si="109"/>
        <v/>
      </c>
      <c r="AM115" s="39" t="str">
        <f t="shared" si="109"/>
        <v/>
      </c>
      <c r="AN115" s="39" t="str">
        <f t="shared" si="109"/>
        <v/>
      </c>
      <c r="AO115" s="39" t="str">
        <f t="shared" si="109"/>
        <v/>
      </c>
      <c r="AP115" s="39" t="str">
        <f t="shared" si="109"/>
        <v/>
      </c>
      <c r="AQ115" s="39" t="str">
        <f t="shared" si="109"/>
        <v/>
      </c>
      <c r="AR115" s="39" t="str">
        <f t="shared" si="109"/>
        <v/>
      </c>
      <c r="AS115" s="39" t="str">
        <f t="shared" si="109"/>
        <v/>
      </c>
      <c r="AT115" s="39" t="str">
        <f t="shared" si="109"/>
        <v/>
      </c>
      <c r="AU115" s="39" t="str">
        <f t="shared" si="109"/>
        <v/>
      </c>
      <c r="AV115" s="39" t="str">
        <f t="shared" si="109"/>
        <v/>
      </c>
      <c r="AW115" s="39" t="str">
        <f t="shared" si="109"/>
        <v/>
      </c>
      <c r="AX115" s="39" t="str">
        <f t="shared" si="109"/>
        <v/>
      </c>
      <c r="AY115" s="39" t="str">
        <f t="shared" si="109"/>
        <v/>
      </c>
      <c r="AZ115" s="39" t="str">
        <f t="shared" si="109"/>
        <v/>
      </c>
      <c r="BA115" s="39" t="str">
        <f t="shared" si="109"/>
        <v/>
      </c>
      <c r="BB115" s="39" t="str">
        <f t="shared" si="109"/>
        <v/>
      </c>
      <c r="BC115" s="39" t="str">
        <f t="shared" si="109"/>
        <v/>
      </c>
      <c r="BD115" s="40"/>
      <c r="BE115" s="17"/>
      <c r="BF115" s="17"/>
      <c r="BG115" s="17"/>
      <c r="BH115" s="17"/>
      <c r="BI115" s="17"/>
      <c r="BJ115" s="17"/>
      <c r="BK115" s="17"/>
      <c r="BL115" s="17"/>
      <c r="BM115" s="17"/>
      <c r="BN115" s="17"/>
      <c r="BO115" s="17"/>
      <c r="BP115" s="17"/>
    </row>
    <row r="116" spans="1:68" ht="15.75" thickBot="1" x14ac:dyDescent="0.3">
      <c r="B116" s="46">
        <f t="shared" si="21"/>
        <v>43800</v>
      </c>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2"/>
    </row>
    <row r="117" spans="1:68" x14ac:dyDescent="0.25">
      <c r="B117" s="49"/>
      <c r="C117" s="62"/>
      <c r="D117" s="62"/>
      <c r="E117" s="62"/>
      <c r="F117" s="62"/>
      <c r="G117" s="62"/>
      <c r="H117" s="62"/>
      <c r="I117" s="62"/>
      <c r="J117" s="62"/>
      <c r="K117" s="62"/>
      <c r="L117" s="62"/>
      <c r="M117" s="62"/>
      <c r="N117" s="62"/>
      <c r="O117" s="62"/>
      <c r="P117" s="62"/>
      <c r="Q117" s="62"/>
      <c r="R117" s="62"/>
      <c r="S117" s="62"/>
      <c r="T117" s="62"/>
      <c r="U117" s="62"/>
      <c r="V117" s="62"/>
      <c r="W117" s="62"/>
      <c r="X117" s="62"/>
      <c r="Y117" s="62"/>
      <c r="Z117" s="62"/>
      <c r="AA117" s="62"/>
      <c r="AB117" s="62"/>
      <c r="AC117" s="62"/>
      <c r="AD117" s="62"/>
      <c r="AE117" s="62"/>
      <c r="AF117" s="62"/>
      <c r="AG117" s="62"/>
      <c r="AH117" s="62"/>
      <c r="AI117" s="62"/>
      <c r="AJ117" s="62"/>
      <c r="AK117" s="62"/>
      <c r="AL117" s="62"/>
      <c r="AM117" s="62"/>
      <c r="AN117" s="62"/>
      <c r="AO117" s="62"/>
      <c r="AP117" s="62"/>
      <c r="AQ117" s="62"/>
      <c r="AR117" s="62"/>
      <c r="AS117" s="62"/>
      <c r="AT117" s="62"/>
      <c r="AU117" s="62"/>
      <c r="AV117" s="62"/>
      <c r="AW117" s="62"/>
      <c r="AX117" s="62"/>
      <c r="AY117" s="62"/>
      <c r="AZ117" s="62"/>
      <c r="BA117" s="62"/>
      <c r="BB117" s="62"/>
      <c r="BC117" s="62"/>
      <c r="BD117" s="62"/>
    </row>
    <row r="118" spans="1:68" ht="15.75" thickBot="1" x14ac:dyDescent="0.3">
      <c r="B118" s="35" t="s">
        <v>37</v>
      </c>
    </row>
    <row r="119" spans="1:68" x14ac:dyDescent="0.25">
      <c r="A119" s="99">
        <v>12</v>
      </c>
      <c r="B119" s="52" t="s">
        <v>4</v>
      </c>
      <c r="C119" s="53" t="str">
        <f ca="1">IFERROR(AVERAGE(OFFSET(C$116,-(C$4+$A119),0):OFFSET(C$116,-(C$4+1),0)),"")</f>
        <v/>
      </c>
      <c r="D119" s="53" t="str">
        <f ca="1">IFERROR(AVERAGE(OFFSET(D$116,-(D$4+$A119),0):OFFSET(D$116,-(D$4+1),0)),"")</f>
        <v/>
      </c>
      <c r="E119" s="53" t="str">
        <f ca="1">IFERROR(AVERAGE(OFFSET(E$116,-(E$4+$A119),0):OFFSET(E$116,-(E$4+1),0)),"")</f>
        <v/>
      </c>
      <c r="F119" s="53" t="str">
        <f ca="1">IFERROR(AVERAGE(OFFSET(F$116,-(F$4+$A119),0):OFFSET(F$116,-(F$4+1),0)),"")</f>
        <v/>
      </c>
      <c r="G119" s="53" t="str">
        <f ca="1">IFERROR(AVERAGE(OFFSET(G$116,-(G$4+$A119),0):OFFSET(G$116,-(G$4+1),0)),"")</f>
        <v/>
      </c>
      <c r="H119" s="53" t="str">
        <f ca="1">IFERROR(AVERAGE(OFFSET(H$116,-(H$4+$A119),0):OFFSET(H$116,-(H$4+1),0)),"")</f>
        <v/>
      </c>
      <c r="I119" s="53" t="str">
        <f ca="1">IFERROR(AVERAGE(OFFSET(I$116,-(I$4+$A119),0):OFFSET(I$116,-(I$4+1),0)),"")</f>
        <v/>
      </c>
      <c r="J119" s="53" t="str">
        <f ca="1">IFERROR(AVERAGE(OFFSET(J$116,-(J$4+$A119),0):OFFSET(J$116,-(J$4+1),0)),"")</f>
        <v/>
      </c>
      <c r="K119" s="53" t="str">
        <f ca="1">IFERROR(AVERAGE(OFFSET(K$116,-(K$4+$A119),0):OFFSET(K$116,-(K$4+1),0)),"")</f>
        <v/>
      </c>
      <c r="L119" s="53" t="str">
        <f ca="1">IFERROR(AVERAGE(OFFSET(L$116,-(L$4+$A119),0):OFFSET(L$116,-(L$4+1),0)),"")</f>
        <v/>
      </c>
      <c r="M119" s="53" t="str">
        <f ca="1">IFERROR(AVERAGE(OFFSET(M$116,-(M$4+$A119),0):OFFSET(M$116,-(M$4+1),0)),"")</f>
        <v/>
      </c>
      <c r="N119" s="53" t="str">
        <f ca="1">IFERROR(AVERAGE(OFFSET(N$116,-(N$4+$A119),0):OFFSET(N$116,-(N$4+1),0)),"")</f>
        <v/>
      </c>
      <c r="O119" s="53" t="str">
        <f ca="1">IFERROR(AVERAGE(OFFSET(O$116,-(O$4+$A119),0):OFFSET(O$116,-(O$4+1),0)),"")</f>
        <v/>
      </c>
      <c r="P119" s="53" t="str">
        <f ca="1">IFERROR(AVERAGE(OFFSET(P$116,-(P$4+$A119),0):OFFSET(P$116,-(P$4+1),0)),"")</f>
        <v/>
      </c>
      <c r="Q119" s="53" t="str">
        <f ca="1">IFERROR(AVERAGE(OFFSET(Q$116,-(Q$4+$A119),0):OFFSET(Q$116,-(Q$4+1),0)),"")</f>
        <v/>
      </c>
      <c r="R119" s="53" t="str">
        <f ca="1">IFERROR(AVERAGE(OFFSET(R$116,-(R$4+$A119),0):OFFSET(R$116,-(R$4+1),0)),"")</f>
        <v/>
      </c>
      <c r="S119" s="53" t="str">
        <f ca="1">IFERROR(AVERAGE(OFFSET(S$116,-(S$4+$A119),0):OFFSET(S$116,-(S$4+1),0)),"")</f>
        <v/>
      </c>
      <c r="T119" s="53" t="str">
        <f ca="1">IFERROR(AVERAGE(OFFSET(T$116,-(T$4+$A119),0):OFFSET(T$116,-(T$4+1),0)),"")</f>
        <v/>
      </c>
      <c r="U119" s="53">
        <f ca="1">IFERROR(AVERAGE(OFFSET(U$116,-(U$4+$A119),0):OFFSET(U$116,-(U$4+1),0)),"")</f>
        <v>1.0273129827636456</v>
      </c>
      <c r="V119" s="53">
        <f ca="1">IFERROR(AVERAGE(OFFSET(V$116,-(V$4+$A119),0):OFFSET(V$116,-(V$4+1),0)),"")</f>
        <v>1.0245416035765929</v>
      </c>
      <c r="W119" s="53">
        <f ca="1">IFERROR(AVERAGE(OFFSET(W$116,-(W$4+$A119),0):OFFSET(W$116,-(W$4+1),0)),"")</f>
        <v>1.0229999209897387</v>
      </c>
      <c r="X119" s="53">
        <f ca="1">IFERROR(AVERAGE(OFFSET(X$116,-(X$4+$A119),0):OFFSET(X$116,-(X$4+1),0)),"")</f>
        <v>1.0213728664616044</v>
      </c>
      <c r="Y119" s="53">
        <f ca="1">IFERROR(AVERAGE(OFFSET(Y$116,-(Y$4+$A119),0):OFFSET(Y$116,-(Y$4+1),0)),"")</f>
        <v>1.0203996084871492</v>
      </c>
      <c r="Z119" s="53">
        <f ca="1">IFERROR(AVERAGE(OFFSET(Z$116,-(Z$4+$A119),0):OFFSET(Z$116,-(Z$4+1),0)),"")</f>
        <v>1.025333721272937</v>
      </c>
      <c r="AA119" s="53">
        <f ca="1">IFERROR(AVERAGE(OFFSET(AA$116,-(AA$4+$A119),0):OFFSET(AA$116,-(AA$4+1),0)),"")</f>
        <v>1.0146847287485381</v>
      </c>
      <c r="AB119" s="53">
        <f ca="1">IFERROR(AVERAGE(OFFSET(AB$116,-(AB$4+$A119),0):OFFSET(AB$116,-(AB$4+1),0)),"")</f>
        <v>1.009401123326414</v>
      </c>
      <c r="AC119" s="53">
        <f ca="1">IFERROR(AVERAGE(OFFSET(AC$116,-(AC$4+$A119),0):OFFSET(AC$116,-(AC$4+1),0)),"")</f>
        <v>1.0082338334993421</v>
      </c>
      <c r="AD119" s="53">
        <f ca="1">IFERROR(AVERAGE(OFFSET(AD$116,-(AD$4+$A119),0):OFFSET(AD$116,-(AD$4+1),0)),"")</f>
        <v>1.0074355488328461</v>
      </c>
      <c r="AE119" s="53">
        <f ca="1">IFERROR(AVERAGE(OFFSET(AE$116,-(AE$4+$A119),0):OFFSET(AE$116,-(AE$4+1),0)),"")</f>
        <v>1.0067569757999018</v>
      </c>
      <c r="AF119" s="53">
        <f ca="1">IFERROR(AVERAGE(OFFSET(AF$116,-(AF$4+$A119),0):OFFSET(AF$116,-(AF$4+1),0)),"")</f>
        <v>1.0061086869725753</v>
      </c>
      <c r="AG119" s="53">
        <f ca="1">IFERROR(AVERAGE(OFFSET(AG$116,-(AG$4+$A119),0):OFFSET(AG$116,-(AG$4+1),0)),"")</f>
        <v>1.005614222549194</v>
      </c>
      <c r="AH119" s="53">
        <f ca="1">IFERROR(AVERAGE(OFFSET(AH$116,-(AH$4+$A119),0):OFFSET(AH$116,-(AH$4+1),0)),"")</f>
        <v>1.0048714023169742</v>
      </c>
      <c r="AI119" s="53">
        <f ca="1">IFERROR(AVERAGE(OFFSET(AI$116,-(AI$4+$A119),0):OFFSET(AI$116,-(AI$4+1),0)),"")</f>
        <v>1.0046128902156846</v>
      </c>
      <c r="AJ119" s="53">
        <f ca="1">IFERROR(AVERAGE(OFFSET(AJ$116,-(AJ$4+$A119),0):OFFSET(AJ$116,-(AJ$4+1),0)),"")</f>
        <v>1.0039740622888382</v>
      </c>
      <c r="AK119" s="53">
        <f ca="1">IFERROR(AVERAGE(OFFSET(AK$116,-(AK$4+$A119),0):OFFSET(AK$116,-(AK$4+1),0)),"")</f>
        <v>1.0037518286805376</v>
      </c>
      <c r="AL119" s="53">
        <f ca="1">IFERROR(AVERAGE(OFFSET(AL$116,-(AL$4+$A119),0):OFFSET(AL$116,-(AL$4+1),0)),"")</f>
        <v>1.0040030709244656</v>
      </c>
      <c r="AM119" s="53">
        <f ca="1">IFERROR(AVERAGE(OFFSET(AM$116,-(AM$4+$A119),0):OFFSET(AM$116,-(AM$4+1),0)),"")</f>
        <v>1.0030705754689258</v>
      </c>
      <c r="AN119" s="53">
        <f ca="1">IFERROR(AVERAGE(OFFSET(AN$116,-(AN$4+$A119),0):OFFSET(AN$116,-(AN$4+1),0)),"")</f>
        <v>1.0023096943517293</v>
      </c>
      <c r="AO119" s="53">
        <f ca="1">IFERROR(AVERAGE(OFFSET(AO$116,-(AO$4+$A119),0):OFFSET(AO$116,-(AO$4+1),0)),"")</f>
        <v>1.002057732742109</v>
      </c>
      <c r="AP119" s="53">
        <f ca="1">IFERROR(AVERAGE(OFFSET(AP$116,-(AP$4+$A119),0):OFFSET(AP$116,-(AP$4+1),0)),"")</f>
        <v>1.0018572768610376</v>
      </c>
      <c r="AQ119" s="53">
        <f ca="1">IFERROR(AVERAGE(OFFSET(AQ$116,-(AQ$4+$A119),0):OFFSET(AQ$116,-(AQ$4+1),0)),"")</f>
        <v>1.0015383716854347</v>
      </c>
      <c r="AR119" s="53">
        <f ca="1">IFERROR(AVERAGE(OFFSET(AR$116,-(AR$4+$A119),0):OFFSET(AR$116,-(AR$4+1),0)),"")</f>
        <v>1.0014173561549786</v>
      </c>
      <c r="AS119" s="53">
        <f ca="1">IFERROR(AVERAGE(OFFSET(AS$116,-(AS$4+$A119),0):OFFSET(AS$116,-(AS$4+1),0)),"")</f>
        <v>1.0014576279308867</v>
      </c>
      <c r="AT119" s="53">
        <f ca="1">IFERROR(AVERAGE(OFFSET(AT$116,-(AT$4+$A119),0):OFFSET(AT$116,-(AT$4+1),0)),"")</f>
        <v>1.0011199674005238</v>
      </c>
      <c r="AU119" s="53">
        <f ca="1">IFERROR(AVERAGE(OFFSET(AU$116,-(AU$4+$A119),0):OFFSET(AU$116,-(AU$4+1),0)),"")</f>
        <v>1.0011026542449337</v>
      </c>
      <c r="AV119" s="53">
        <f ca="1">IFERROR(AVERAGE(OFFSET(AV$116,-(AV$4+$A119),0):OFFSET(AV$116,-(AV$4+1),0)),"")</f>
        <v>1.0009369652363596</v>
      </c>
      <c r="AW119" s="53">
        <f ca="1">IFERROR(AVERAGE(OFFSET(AW$116,-(AW$4+$A119),0):OFFSET(AW$116,-(AW$4+1),0)),"")</f>
        <v>1.001183751717498</v>
      </c>
      <c r="AX119" s="53">
        <f ca="1">IFERROR(AVERAGE(OFFSET(AX$116,-(AX$4+$A119),0):OFFSET(AX$116,-(AX$4+1),0)),"")</f>
        <v>1.0009842792311938</v>
      </c>
      <c r="AY119" s="53">
        <f ca="1">IFERROR(AVERAGE(OFFSET(AY$116,-(AY$4+$A119),0):OFFSET(AY$116,-(AY$4+1),0)),"")</f>
        <v>1.0007444577073403</v>
      </c>
      <c r="AZ119" s="53">
        <f ca="1">IFERROR(AVERAGE(OFFSET(AZ$116,-(AZ$4+$A119),0):OFFSET(AZ$116,-(AZ$4+1),0)),"")</f>
        <v>1.0006352665343055</v>
      </c>
      <c r="BA119" s="53">
        <f ca="1">IFERROR(AVERAGE(OFFSET(BA$116,-(BA$4+$A119),0):OFFSET(BA$116,-(BA$4+1),0)),"")</f>
        <v>1.0006655796199617</v>
      </c>
      <c r="BB119" s="53">
        <f ca="1">IFERROR(AVERAGE(OFFSET(BB$116,-(BB$4+$A119),0):OFFSET(BB$116,-(BB$4+1),0)),"")</f>
        <v>1.0002808179784464</v>
      </c>
      <c r="BC119" s="53">
        <f ca="1">IFERROR(AVERAGE(OFFSET(BC$116,-(BC$4+$A119),0):OFFSET(BC$116,-(BC$4+1),0)),"")</f>
        <v>1.0007585814526834</v>
      </c>
      <c r="BD119" s="54"/>
    </row>
    <row r="120" spans="1:68" x14ac:dyDescent="0.25">
      <c r="A120" s="99">
        <v>18</v>
      </c>
      <c r="B120" s="55" t="s">
        <v>4</v>
      </c>
      <c r="C120" s="56" t="str">
        <f ca="1">IFERROR(AVERAGE(OFFSET(C$116,-(C$4+$A120),0):OFFSET(C$116,-(C$4+1),0)),"")</f>
        <v/>
      </c>
      <c r="D120" s="56" t="str">
        <f ca="1">IFERROR(AVERAGE(OFFSET(D$116,-(D$4+$A120),0):OFFSET(D$116,-(D$4+1),0)),"")</f>
        <v/>
      </c>
      <c r="E120" s="56" t="str">
        <f ca="1">IFERROR(AVERAGE(OFFSET(E$116,-(E$4+$A120),0):OFFSET(E$116,-(E$4+1),0)),"")</f>
        <v/>
      </c>
      <c r="F120" s="56" t="str">
        <f ca="1">IFERROR(AVERAGE(OFFSET(F$116,-(F$4+$A120),0):OFFSET(F$116,-(F$4+1),0)),"")</f>
        <v/>
      </c>
      <c r="G120" s="56" t="str">
        <f ca="1">IFERROR(AVERAGE(OFFSET(G$116,-(G$4+$A120),0):OFFSET(G$116,-(G$4+1),0)),"")</f>
        <v/>
      </c>
      <c r="H120" s="56" t="str">
        <f ca="1">IFERROR(AVERAGE(OFFSET(H$116,-(H$4+$A120),0):OFFSET(H$116,-(H$4+1),0)),"")</f>
        <v/>
      </c>
      <c r="I120" s="56" t="str">
        <f ca="1">IFERROR(AVERAGE(OFFSET(I$116,-(I$4+$A120),0):OFFSET(I$116,-(I$4+1),0)),"")</f>
        <v/>
      </c>
      <c r="J120" s="56" t="str">
        <f ca="1">IFERROR(AVERAGE(OFFSET(J$116,-(J$4+$A120),0):OFFSET(J$116,-(J$4+1),0)),"")</f>
        <v/>
      </c>
      <c r="K120" s="56" t="str">
        <f ca="1">IFERROR(AVERAGE(OFFSET(K$116,-(K$4+$A120),0):OFFSET(K$116,-(K$4+1),0)),"")</f>
        <v/>
      </c>
      <c r="L120" s="56" t="str">
        <f ca="1">IFERROR(AVERAGE(OFFSET(L$116,-(L$4+$A120),0):OFFSET(L$116,-(L$4+1),0)),"")</f>
        <v/>
      </c>
      <c r="M120" s="56" t="str">
        <f ca="1">IFERROR(AVERAGE(OFFSET(M$116,-(M$4+$A120),0):OFFSET(M$116,-(M$4+1),0)),"")</f>
        <v/>
      </c>
      <c r="N120" s="56" t="str">
        <f ca="1">IFERROR(AVERAGE(OFFSET(N$116,-(N$4+$A120),0):OFFSET(N$116,-(N$4+1),0)),"")</f>
        <v/>
      </c>
      <c r="O120" s="56" t="str">
        <f ca="1">IFERROR(AVERAGE(OFFSET(O$116,-(O$4+$A120),0):OFFSET(O$116,-(O$4+1),0)),"")</f>
        <v/>
      </c>
      <c r="P120" s="56" t="str">
        <f ca="1">IFERROR(AVERAGE(OFFSET(P$116,-(P$4+$A120),0):OFFSET(P$116,-(P$4+1),0)),"")</f>
        <v/>
      </c>
      <c r="Q120" s="56" t="str">
        <f ca="1">IFERROR(AVERAGE(OFFSET(Q$116,-(Q$4+$A120),0):OFFSET(Q$116,-(Q$4+1),0)),"")</f>
        <v/>
      </c>
      <c r="R120" s="56" t="str">
        <f ca="1">IFERROR(AVERAGE(OFFSET(R$116,-(R$4+$A120),0):OFFSET(R$116,-(R$4+1),0)),"")</f>
        <v/>
      </c>
      <c r="S120" s="56" t="str">
        <f ca="1">IFERROR(AVERAGE(OFFSET(S$116,-(S$4+$A120),0):OFFSET(S$116,-(S$4+1),0)),"")</f>
        <v/>
      </c>
      <c r="T120" s="56" t="str">
        <f ca="1">IFERROR(AVERAGE(OFFSET(T$116,-(T$4+$A120),0):OFFSET(T$116,-(T$4+1),0)),"")</f>
        <v/>
      </c>
      <c r="U120" s="56">
        <f ca="1">IFERROR(AVERAGE(OFFSET(U$116,-(U$4+$A120),0):OFFSET(U$116,-(U$4+1),0)),"")</f>
        <v>1.0290838676601357</v>
      </c>
      <c r="V120" s="56">
        <f ca="1">IFERROR(AVERAGE(OFFSET(V$116,-(V$4+$A120),0):OFFSET(V$116,-(V$4+1),0)),"")</f>
        <v>1.0265286346225553</v>
      </c>
      <c r="W120" s="56">
        <f ca="1">IFERROR(AVERAGE(OFFSET(W$116,-(W$4+$A120),0):OFFSET(W$116,-(W$4+1),0)),"")</f>
        <v>1.0249474464673798</v>
      </c>
      <c r="X120" s="56">
        <f ca="1">IFERROR(AVERAGE(OFFSET(X$116,-(X$4+$A120),0):OFFSET(X$116,-(X$4+1),0)),"")</f>
        <v>1.0236037909998403</v>
      </c>
      <c r="Y120" s="56">
        <f ca="1">IFERROR(AVERAGE(OFFSET(Y$116,-(Y$4+$A120),0):OFFSET(Y$116,-(Y$4+1),0)),"")</f>
        <v>1.0230840077157568</v>
      </c>
      <c r="Z120" s="56">
        <f ca="1">IFERROR(AVERAGE(OFFSET(Z$116,-(Z$4+$A120),0):OFFSET(Z$116,-(Z$4+1),0)),"")</f>
        <v>1.0280775620292666</v>
      </c>
      <c r="AA120" s="56">
        <f ca="1">IFERROR(AVERAGE(OFFSET(AA$116,-(AA$4+$A120),0):OFFSET(AA$116,-(AA$4+1),0)),"")</f>
        <v>1.0169790943540302</v>
      </c>
      <c r="AB120" s="56">
        <f ca="1">IFERROR(AVERAGE(OFFSET(AB$116,-(AB$4+$A120),0):OFFSET(AB$116,-(AB$4+1),0)),"")</f>
        <v>1.0114057081932328</v>
      </c>
      <c r="AC120" s="56">
        <f ca="1">IFERROR(AVERAGE(OFFSET(AC$116,-(AC$4+$A120),0):OFFSET(AC$116,-(AC$4+1),0)),"")</f>
        <v>1.010260339132677</v>
      </c>
      <c r="AD120" s="56">
        <f ca="1">IFERROR(AVERAGE(OFFSET(AD$116,-(AD$4+$A120),0):OFFSET(AD$116,-(AD$4+1),0)),"")</f>
        <v>1.0092591298907618</v>
      </c>
      <c r="AE120" s="56">
        <f ca="1">IFERROR(AVERAGE(OFFSET(AE$116,-(AE$4+$A120),0):OFFSET(AE$116,-(AE$4+1),0)),"")</f>
        <v>1.0085478053062402</v>
      </c>
      <c r="AF120" s="56">
        <f ca="1">IFERROR(AVERAGE(OFFSET(AF$116,-(AF$4+$A120),0):OFFSET(AF$116,-(AF$4+1),0)),"")</f>
        <v>1.0078571108238557</v>
      </c>
      <c r="AG120" s="56">
        <f ca="1">IFERROR(AVERAGE(OFFSET(AG$116,-(AG$4+$A120),0):OFFSET(AG$116,-(AG$4+1),0)),"")</f>
        <v>1.0074351787259246</v>
      </c>
      <c r="AH120" s="56">
        <f ca="1">IFERROR(AVERAGE(OFFSET(AH$116,-(AH$4+$A120),0):OFFSET(AH$116,-(AH$4+1),0)),"")</f>
        <v>1.0067021089826118</v>
      </c>
      <c r="AI120" s="56">
        <f ca="1">IFERROR(AVERAGE(OFFSET(AI$116,-(AI$4+$A120),0):OFFSET(AI$116,-(AI$4+1),0)),"")</f>
        <v>1.0063630718658902</v>
      </c>
      <c r="AJ120" s="56">
        <f ca="1">IFERROR(AVERAGE(OFFSET(AJ$116,-(AJ$4+$A120),0):OFFSET(AJ$116,-(AJ$4+1),0)),"")</f>
        <v>1.0057977945537353</v>
      </c>
      <c r="AK120" s="56">
        <f ca="1">IFERROR(AVERAGE(OFFSET(AK$116,-(AK$4+$A120),0):OFFSET(AK$116,-(AK$4+1),0)),"")</f>
        <v>1.005554521566375</v>
      </c>
      <c r="AL120" s="56">
        <f ca="1">IFERROR(AVERAGE(OFFSET(AL$116,-(AL$4+$A120),0):OFFSET(AL$116,-(AL$4+1),0)),"")</f>
        <v>1.005812099879259</v>
      </c>
      <c r="AM120" s="56">
        <f ca="1">IFERROR(AVERAGE(OFFSET(AM$116,-(AM$4+$A120),0):OFFSET(AM$116,-(AM$4+1),0)),"")</f>
        <v>1.0048914896777346</v>
      </c>
      <c r="AN120" s="56">
        <f ca="1">IFERROR(AVERAGE(OFFSET(AN$116,-(AN$4+$A120),0):OFFSET(AN$116,-(AN$4+1),0)),"")</f>
        <v>1.0041948693423717</v>
      </c>
      <c r="AO120" s="56">
        <f ca="1">IFERROR(AVERAGE(OFFSET(AO$116,-(AO$4+$A120),0):OFFSET(AO$116,-(AO$4+1),0)),"")</f>
        <v>1.0041197145527263</v>
      </c>
      <c r="AP120" s="56">
        <f ca="1">IFERROR(AVERAGE(OFFSET(AP$116,-(AP$4+$A120),0):OFFSET(AP$116,-(AP$4+1),0)),"")</f>
        <v>1.0041027235592168</v>
      </c>
      <c r="AQ120" s="56">
        <f ca="1">IFERROR(AVERAGE(OFFSET(AQ$116,-(AQ$4+$A120),0):OFFSET(AQ$116,-(AQ$4+1),0)),"")</f>
        <v>1.003977424660905</v>
      </c>
      <c r="AR120" s="56">
        <f ca="1">IFERROR(AVERAGE(OFFSET(AR$116,-(AR$4+$A120),0):OFFSET(AR$116,-(AR$4+1),0)),"")</f>
        <v>1.0014173561549786</v>
      </c>
      <c r="AS120" s="56">
        <f ca="1">IFERROR(AVERAGE(OFFSET(AS$116,-(AS$4+$A120),0):OFFSET(AS$116,-(AS$4+1),0)),"")</f>
        <v>1.0014576279308867</v>
      </c>
      <c r="AT120" s="56">
        <f ca="1">IFERROR(AVERAGE(OFFSET(AT$116,-(AT$4+$A120),0):OFFSET(AT$116,-(AT$4+1),0)),"")</f>
        <v>1.0011199674005238</v>
      </c>
      <c r="AU120" s="56">
        <f ca="1">IFERROR(AVERAGE(OFFSET(AU$116,-(AU$4+$A120),0):OFFSET(AU$116,-(AU$4+1),0)),"")</f>
        <v>1.0011026542449337</v>
      </c>
      <c r="AV120" s="56">
        <f ca="1">IFERROR(AVERAGE(OFFSET(AV$116,-(AV$4+$A120),0):OFFSET(AV$116,-(AV$4+1),0)),"")</f>
        <v>1.0009369652363596</v>
      </c>
      <c r="AW120" s="56">
        <f ca="1">IFERROR(AVERAGE(OFFSET(AW$116,-(AW$4+$A120),0):OFFSET(AW$116,-(AW$4+1),0)),"")</f>
        <v>1.001183751717498</v>
      </c>
      <c r="AX120" s="56">
        <f ca="1">IFERROR(AVERAGE(OFFSET(AX$116,-(AX$4+$A120),0):OFFSET(AX$116,-(AX$4+1),0)),"")</f>
        <v>1.0009842792311938</v>
      </c>
      <c r="AY120" s="56">
        <f ca="1">IFERROR(AVERAGE(OFFSET(AY$116,-(AY$4+$A120),0):OFFSET(AY$116,-(AY$4+1),0)),"")</f>
        <v>1.0007444577073403</v>
      </c>
      <c r="AZ120" s="56">
        <f ca="1">IFERROR(AVERAGE(OFFSET(AZ$116,-(AZ$4+$A120),0):OFFSET(AZ$116,-(AZ$4+1),0)),"")</f>
        <v>1.0006352665343055</v>
      </c>
      <c r="BA120" s="56">
        <f ca="1">IFERROR(AVERAGE(OFFSET(BA$116,-(BA$4+$A120),0):OFFSET(BA$116,-(BA$4+1),0)),"")</f>
        <v>1.0006655796199617</v>
      </c>
      <c r="BB120" s="56">
        <f ca="1">IFERROR(AVERAGE(OFFSET(BB$116,-(BB$4+$A120),0):OFFSET(BB$116,-(BB$4+1),0)),"")</f>
        <v>1.0002808179784464</v>
      </c>
      <c r="BC120" s="56">
        <f ca="1">IFERROR(AVERAGE(OFFSET(BC$116,-(BC$4+$A120),0):OFFSET(BC$116,-(BC$4+1),0)),"")</f>
        <v>1.0007585814526834</v>
      </c>
      <c r="BD120" s="57"/>
    </row>
    <row r="121" spans="1:68" x14ac:dyDescent="0.25">
      <c r="A121" s="99">
        <v>24</v>
      </c>
      <c r="B121" s="55" t="s">
        <v>4</v>
      </c>
      <c r="C121" s="56" t="str">
        <f ca="1">IFERROR(AVERAGE(OFFSET(C$116,-(C$4+$A121),0):OFFSET(C$116,-(C$4+1),0)),"")</f>
        <v/>
      </c>
      <c r="D121" s="56" t="str">
        <f ca="1">IFERROR(AVERAGE(OFFSET(D$116,-(D$4+$A121),0):OFFSET(D$116,-(D$4+1),0)),"")</f>
        <v/>
      </c>
      <c r="E121" s="56" t="str">
        <f ca="1">IFERROR(AVERAGE(OFFSET(E$116,-(E$4+$A121),0):OFFSET(E$116,-(E$4+1),0)),"")</f>
        <v/>
      </c>
      <c r="F121" s="56" t="str">
        <f ca="1">IFERROR(AVERAGE(OFFSET(F$116,-(F$4+$A121),0):OFFSET(F$116,-(F$4+1),0)),"")</f>
        <v/>
      </c>
      <c r="G121" s="56" t="str">
        <f ca="1">IFERROR(AVERAGE(OFFSET(G$116,-(G$4+$A121),0):OFFSET(G$116,-(G$4+1),0)),"")</f>
        <v/>
      </c>
      <c r="H121" s="56" t="str">
        <f ca="1">IFERROR(AVERAGE(OFFSET(H$116,-(H$4+$A121),0):OFFSET(H$116,-(H$4+1),0)),"")</f>
        <v/>
      </c>
      <c r="I121" s="56" t="str">
        <f ca="1">IFERROR(AVERAGE(OFFSET(I$116,-(I$4+$A121),0):OFFSET(I$116,-(I$4+1),0)),"")</f>
        <v/>
      </c>
      <c r="J121" s="56" t="str">
        <f ca="1">IFERROR(AVERAGE(OFFSET(J$116,-(J$4+$A121),0):OFFSET(J$116,-(J$4+1),0)),"")</f>
        <v/>
      </c>
      <c r="K121" s="56" t="str">
        <f ca="1">IFERROR(AVERAGE(OFFSET(K$116,-(K$4+$A121),0):OFFSET(K$116,-(K$4+1),0)),"")</f>
        <v/>
      </c>
      <c r="L121" s="56" t="str">
        <f ca="1">IFERROR(AVERAGE(OFFSET(L$116,-(L$4+$A121),0):OFFSET(L$116,-(L$4+1),0)),"")</f>
        <v/>
      </c>
      <c r="M121" s="56" t="str">
        <f ca="1">IFERROR(AVERAGE(OFFSET(M$116,-(M$4+$A121),0):OFFSET(M$116,-(M$4+1),0)),"")</f>
        <v/>
      </c>
      <c r="N121" s="56" t="str">
        <f ca="1">IFERROR(AVERAGE(OFFSET(N$116,-(N$4+$A121),0):OFFSET(N$116,-(N$4+1),0)),"")</f>
        <v/>
      </c>
      <c r="O121" s="56" t="str">
        <f ca="1">IFERROR(AVERAGE(OFFSET(O$116,-(O$4+$A121),0):OFFSET(O$116,-(O$4+1),0)),"")</f>
        <v/>
      </c>
      <c r="P121" s="56" t="str">
        <f ca="1">IFERROR(AVERAGE(OFFSET(P$116,-(P$4+$A121),0):OFFSET(P$116,-(P$4+1),0)),"")</f>
        <v/>
      </c>
      <c r="Q121" s="56" t="str">
        <f ca="1">IFERROR(AVERAGE(OFFSET(Q$116,-(Q$4+$A121),0):OFFSET(Q$116,-(Q$4+1),0)),"")</f>
        <v/>
      </c>
      <c r="R121" s="56" t="str">
        <f ca="1">IFERROR(AVERAGE(OFFSET(R$116,-(R$4+$A121),0):OFFSET(R$116,-(R$4+1),0)),"")</f>
        <v/>
      </c>
      <c r="S121" s="56" t="str">
        <f ca="1">IFERROR(AVERAGE(OFFSET(S$116,-(S$4+$A121),0):OFFSET(S$116,-(S$4+1),0)),"")</f>
        <v/>
      </c>
      <c r="T121" s="56" t="str">
        <f ca="1">IFERROR(AVERAGE(OFFSET(T$116,-(T$4+$A121),0):OFFSET(T$116,-(T$4+1),0)),"")</f>
        <v/>
      </c>
      <c r="U121" s="56">
        <f ca="1">IFERROR(AVERAGE(OFFSET(U$116,-(U$4+$A121),0):OFFSET(U$116,-(U$4+1),0)),"")</f>
        <v>1.0285804810540891</v>
      </c>
      <c r="V121" s="56">
        <f ca="1">IFERROR(AVERAGE(OFFSET(V$116,-(V$4+$A121),0):OFFSET(V$116,-(V$4+1),0)),"")</f>
        <v>1.0259505948186705</v>
      </c>
      <c r="W121" s="56">
        <f ca="1">IFERROR(AVERAGE(OFFSET(W$116,-(W$4+$A121),0):OFFSET(W$116,-(W$4+1),0)),"")</f>
        <v>1.0243513162875049</v>
      </c>
      <c r="X121" s="56">
        <f ca="1">IFERROR(AVERAGE(OFFSET(X$116,-(X$4+$A121),0):OFFSET(X$116,-(X$4+1),0)),"")</f>
        <v>1.0229996768473708</v>
      </c>
      <c r="Y121" s="56">
        <f ca="1">IFERROR(AVERAGE(OFFSET(Y$116,-(Y$4+$A121),0):OFFSET(Y$116,-(Y$4+1),0)),"")</f>
        <v>1.0222755319178634</v>
      </c>
      <c r="Z121" s="56">
        <f ca="1">IFERROR(AVERAGE(OFFSET(Z$116,-(Z$4+$A121),0):OFFSET(Z$116,-(Z$4+1),0)),"")</f>
        <v>1.027028399685453</v>
      </c>
      <c r="AA121" s="56">
        <f ca="1">IFERROR(AVERAGE(OFFSET(AA$116,-(AA$4+$A121),0):OFFSET(AA$116,-(AA$4+1),0)),"")</f>
        <v>1.0164101162029622</v>
      </c>
      <c r="AB121" s="56">
        <f ca="1">IFERROR(AVERAGE(OFFSET(AB$116,-(AB$4+$A121),0):OFFSET(AB$116,-(AB$4+1),0)),"")</f>
        <v>1.010903721664314</v>
      </c>
      <c r="AC121" s="56">
        <f ca="1">IFERROR(AVERAGE(OFFSET(AC$116,-(AC$4+$A121),0):OFFSET(AC$116,-(AC$4+1),0)),"")</f>
        <v>1.0097373721111225</v>
      </c>
      <c r="AD121" s="56">
        <f ca="1">IFERROR(AVERAGE(OFFSET(AD$116,-(AD$4+$A121),0):OFFSET(AD$116,-(AD$4+1),0)),"")</f>
        <v>1.0087437539462252</v>
      </c>
      <c r="AE121" s="56">
        <f ca="1">IFERROR(AVERAGE(OFFSET(AE$116,-(AE$4+$A121),0):OFFSET(AE$116,-(AE$4+1),0)),"")</f>
        <v>1.0079897981039101</v>
      </c>
      <c r="AF121" s="56">
        <f ca="1">IFERROR(AVERAGE(OFFSET(AF$116,-(AF$4+$A121),0):OFFSET(AF$116,-(AF$4+1),0)),"")</f>
        <v>1.0073324098001242</v>
      </c>
      <c r="AG121" s="56">
        <f ca="1">IFERROR(AVERAGE(OFFSET(AG$116,-(AG$4+$A121),0):OFFSET(AG$116,-(AG$4+1),0)),"")</f>
        <v>1.0069294793552339</v>
      </c>
      <c r="AH121" s="56">
        <f ca="1">IFERROR(AVERAGE(OFFSET(AH$116,-(AH$4+$A121),0):OFFSET(AH$116,-(AH$4+1),0)),"")</f>
        <v>1.0063274559652464</v>
      </c>
      <c r="AI121" s="56">
        <f ca="1">IFERROR(AVERAGE(OFFSET(AI$116,-(AI$4+$A121),0):OFFSET(AI$116,-(AI$4+1),0)),"")</f>
        <v>1.0060676891293781</v>
      </c>
      <c r="AJ121" s="56">
        <f ca="1">IFERROR(AVERAGE(OFFSET(AJ$116,-(AJ$4+$A121),0):OFFSET(AJ$116,-(AJ$4+1),0)),"")</f>
        <v>1.0055756836902412</v>
      </c>
      <c r="AK121" s="56">
        <f ca="1">IFERROR(AVERAGE(OFFSET(AK$116,-(AK$4+$A121),0):OFFSET(AK$116,-(AK$4+1),0)),"")</f>
        <v>1.0054567687132743</v>
      </c>
      <c r="AL121" s="56">
        <f ca="1">IFERROR(AVERAGE(OFFSET(AL$116,-(AL$4+$A121),0):OFFSET(AL$116,-(AL$4+1),0)),"")</f>
        <v>1.005812099879259</v>
      </c>
      <c r="AM121" s="56">
        <f ca="1">IFERROR(AVERAGE(OFFSET(AM$116,-(AM$4+$A121),0):OFFSET(AM$116,-(AM$4+1),0)),"")</f>
        <v>1.0048914896777346</v>
      </c>
      <c r="AN121" s="56">
        <f ca="1">IFERROR(AVERAGE(OFFSET(AN$116,-(AN$4+$A121),0):OFFSET(AN$116,-(AN$4+1),0)),"")</f>
        <v>1.0041948693423717</v>
      </c>
      <c r="AO121" s="56">
        <f ca="1">IFERROR(AVERAGE(OFFSET(AO$116,-(AO$4+$A121),0):OFFSET(AO$116,-(AO$4+1),0)),"")</f>
        <v>1.0041197145527263</v>
      </c>
      <c r="AP121" s="56">
        <f ca="1">IFERROR(AVERAGE(OFFSET(AP$116,-(AP$4+$A121),0):OFFSET(AP$116,-(AP$4+1),0)),"")</f>
        <v>1.0041027235592168</v>
      </c>
      <c r="AQ121" s="56">
        <f ca="1">IFERROR(AVERAGE(OFFSET(AQ$116,-(AQ$4+$A121),0):OFFSET(AQ$116,-(AQ$4+1),0)),"")</f>
        <v>1.003977424660905</v>
      </c>
      <c r="AR121" s="56">
        <f ca="1">IFERROR(AVERAGE(OFFSET(AR$116,-(AR$4+$A121),0):OFFSET(AR$116,-(AR$4+1),0)),"")</f>
        <v>1.0014173561549786</v>
      </c>
      <c r="AS121" s="56">
        <f ca="1">IFERROR(AVERAGE(OFFSET(AS$116,-(AS$4+$A121),0):OFFSET(AS$116,-(AS$4+1),0)),"")</f>
        <v>1.0014576279308867</v>
      </c>
      <c r="AT121" s="56">
        <f ca="1">IFERROR(AVERAGE(OFFSET(AT$116,-(AT$4+$A121),0):OFFSET(AT$116,-(AT$4+1),0)),"")</f>
        <v>1.0011199674005238</v>
      </c>
      <c r="AU121" s="56">
        <f ca="1">IFERROR(AVERAGE(OFFSET(AU$116,-(AU$4+$A121),0):OFFSET(AU$116,-(AU$4+1),0)),"")</f>
        <v>1.0011026542449337</v>
      </c>
      <c r="AV121" s="56">
        <f ca="1">IFERROR(AVERAGE(OFFSET(AV$116,-(AV$4+$A121),0):OFFSET(AV$116,-(AV$4+1),0)),"")</f>
        <v>1.0009369652363596</v>
      </c>
      <c r="AW121" s="56">
        <f ca="1">IFERROR(AVERAGE(OFFSET(AW$116,-(AW$4+$A121),0):OFFSET(AW$116,-(AW$4+1),0)),"")</f>
        <v>1.001183751717498</v>
      </c>
      <c r="AX121" s="56">
        <f ca="1">IFERROR(AVERAGE(OFFSET(AX$116,-(AX$4+$A121),0):OFFSET(AX$116,-(AX$4+1),0)),"")</f>
        <v>1.0009842792311938</v>
      </c>
      <c r="AY121" s="56">
        <f ca="1">IFERROR(AVERAGE(OFFSET(AY$116,-(AY$4+$A121),0):OFFSET(AY$116,-(AY$4+1),0)),"")</f>
        <v>1.0007444577073403</v>
      </c>
      <c r="AZ121" s="56">
        <f ca="1">IFERROR(AVERAGE(OFFSET(AZ$116,-(AZ$4+$A121),0):OFFSET(AZ$116,-(AZ$4+1),0)),"")</f>
        <v>1.0006352665343055</v>
      </c>
      <c r="BA121" s="56">
        <f ca="1">IFERROR(AVERAGE(OFFSET(BA$116,-(BA$4+$A121),0):OFFSET(BA$116,-(BA$4+1),0)),"")</f>
        <v>1.0006655796199617</v>
      </c>
      <c r="BB121" s="56">
        <f ca="1">IFERROR(AVERAGE(OFFSET(BB$116,-(BB$4+$A121),0):OFFSET(BB$116,-(BB$4+1),0)),"")</f>
        <v>1.0002808179784464</v>
      </c>
      <c r="BC121" s="56">
        <f ca="1">IFERROR(AVERAGE(OFFSET(BC$116,-(BC$4+$A121),0):OFFSET(BC$116,-(BC$4+1),0)),"")</f>
        <v>1.0007585814526834</v>
      </c>
      <c r="BD121" s="57"/>
    </row>
    <row r="122" spans="1:68" x14ac:dyDescent="0.25">
      <c r="A122" s="99"/>
      <c r="B122" s="55"/>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c r="AM122" s="58"/>
      <c r="AN122" s="58"/>
      <c r="AO122" s="58"/>
      <c r="AP122" s="58"/>
      <c r="AQ122" s="58"/>
      <c r="AR122" s="58"/>
      <c r="AS122" s="58"/>
      <c r="AT122" s="58"/>
      <c r="AU122" s="58"/>
      <c r="AV122" s="58"/>
      <c r="AW122" s="58"/>
      <c r="AX122" s="58"/>
      <c r="AY122" s="58"/>
      <c r="AZ122" s="58"/>
      <c r="BA122" s="58"/>
      <c r="BB122" s="58"/>
      <c r="BC122" s="58"/>
      <c r="BD122" s="57"/>
    </row>
    <row r="123" spans="1:68" x14ac:dyDescent="0.25">
      <c r="A123" s="99">
        <v>12</v>
      </c>
      <c r="B123" s="55" t="s">
        <v>5</v>
      </c>
      <c r="C123" s="56" t="str">
        <f ca="1">IFERROR(IF(C$4&lt;$BD$4-$A123,SUM(OFFSET(C$58,-(C$4+$A123),1):OFFSET(C$58,-(C$4+1),1))/SUM(OFFSET(C$58,-(C$4+$A123),0):OFFSET(C$58,-(C$4+1),0)),SUM(D$5:OFFSET(C$58,-(C$4+1),1))/SUM(C$5:OFFSET(C$58,-(C$4+1),0))),"")</f>
        <v/>
      </c>
      <c r="D123" s="56" t="str">
        <f ca="1">IFERROR(IF(D$4&lt;$BD$4-$A123,SUM(OFFSET(D$58,-(D$4+$A123),1):OFFSET(D$58,-(D$4+1),1))/SUM(OFFSET(D$58,-(D$4+$A123),0):OFFSET(D$58,-(D$4+1),0)),SUM(E$5:OFFSET(D$58,-(D$4+1),1))/SUM(D$5:OFFSET(D$58,-(D$4+1),0))),"")</f>
        <v/>
      </c>
      <c r="E123" s="56" t="str">
        <f ca="1">IFERROR(IF(E$4&lt;$BD$4-$A123,SUM(OFFSET(E$58,-(E$4+$A123),1):OFFSET(E$58,-(E$4+1),1))/SUM(OFFSET(E$58,-(E$4+$A123),0):OFFSET(E$58,-(E$4+1),0)),SUM(F$5:OFFSET(E$58,-(E$4+1),1))/SUM(E$5:OFFSET(E$58,-(E$4+1),0))),"")</f>
        <v/>
      </c>
      <c r="F123" s="56" t="str">
        <f ca="1">IFERROR(IF(F$4&lt;$BD$4-$A123,SUM(OFFSET(F$58,-(F$4+$A123),1):OFFSET(F$58,-(F$4+1),1))/SUM(OFFSET(F$58,-(F$4+$A123),0):OFFSET(F$58,-(F$4+1),0)),SUM(G$5:OFFSET(F$58,-(F$4+1),1))/SUM(F$5:OFFSET(F$58,-(F$4+1),0))),"")</f>
        <v/>
      </c>
      <c r="G123" s="56" t="str">
        <f ca="1">IFERROR(IF(G$4&lt;$BD$4-$A123,SUM(OFFSET(G$58,-(G$4+$A123),1):OFFSET(G$58,-(G$4+1),1))/SUM(OFFSET(G$58,-(G$4+$A123),0):OFFSET(G$58,-(G$4+1),0)),SUM(H$5:OFFSET(G$58,-(G$4+1),1))/SUM(G$5:OFFSET(G$58,-(G$4+1),0))),"")</f>
        <v/>
      </c>
      <c r="H123" s="56" t="str">
        <f ca="1">IFERROR(IF(H$4&lt;$BD$4-$A123,SUM(OFFSET(H$58,-(H$4+$A123),1):OFFSET(H$58,-(H$4+1),1))/SUM(OFFSET(H$58,-(H$4+$A123),0):OFFSET(H$58,-(H$4+1),0)),SUM(I$5:OFFSET(H$58,-(H$4+1),1))/SUM(H$5:OFFSET(H$58,-(H$4+1),0))),"")</f>
        <v/>
      </c>
      <c r="I123" s="56" t="str">
        <f ca="1">IFERROR(IF(I$4&lt;$BD$4-$A123,SUM(OFFSET(I$58,-(I$4+$A123),1):OFFSET(I$58,-(I$4+1),1))/SUM(OFFSET(I$58,-(I$4+$A123),0):OFFSET(I$58,-(I$4+1),0)),SUM(J$5:OFFSET(I$58,-(I$4+1),1))/SUM(I$5:OFFSET(I$58,-(I$4+1),0))),"")</f>
        <v/>
      </c>
      <c r="J123" s="56" t="str">
        <f ca="1">IFERROR(IF(J$4&lt;$BD$4-$A123,SUM(OFFSET(J$58,-(J$4+$A123),1):OFFSET(J$58,-(J$4+1),1))/SUM(OFFSET(J$58,-(J$4+$A123),0):OFFSET(J$58,-(J$4+1),0)),SUM(K$5:OFFSET(J$58,-(J$4+1),1))/SUM(J$5:OFFSET(J$58,-(J$4+1),0))),"")</f>
        <v/>
      </c>
      <c r="K123" s="56" t="str">
        <f ca="1">IFERROR(IF(K$4&lt;$BD$4-$A123,SUM(OFFSET(K$58,-(K$4+$A123),1):OFFSET(K$58,-(K$4+1),1))/SUM(OFFSET(K$58,-(K$4+$A123),0):OFFSET(K$58,-(K$4+1),0)),SUM(L$5:OFFSET(K$58,-(K$4+1),1))/SUM(K$5:OFFSET(K$58,-(K$4+1),0))),"")</f>
        <v/>
      </c>
      <c r="L123" s="56" t="str">
        <f ca="1">IFERROR(IF(L$4&lt;$BD$4-$A123,SUM(OFFSET(L$58,-(L$4+$A123),1):OFFSET(L$58,-(L$4+1),1))/SUM(OFFSET(L$58,-(L$4+$A123),0):OFFSET(L$58,-(L$4+1),0)),SUM(M$5:OFFSET(L$58,-(L$4+1),1))/SUM(L$5:OFFSET(L$58,-(L$4+1),0))),"")</f>
        <v/>
      </c>
      <c r="M123" s="56" t="str">
        <f ca="1">IFERROR(IF(M$4&lt;$BD$4-$A123,SUM(OFFSET(M$58,-(M$4+$A123),1):OFFSET(M$58,-(M$4+1),1))/SUM(OFFSET(M$58,-(M$4+$A123),0):OFFSET(M$58,-(M$4+1),0)),SUM(N$5:OFFSET(M$58,-(M$4+1),1))/SUM(M$5:OFFSET(M$58,-(M$4+1),0))),"")</f>
        <v/>
      </c>
      <c r="N123" s="56" t="str">
        <f ca="1">IFERROR(IF(N$4&lt;$BD$4-$A123,SUM(OFFSET(N$58,-(N$4+$A123),1):OFFSET(N$58,-(N$4+1),1))/SUM(OFFSET(N$58,-(N$4+$A123),0):OFFSET(N$58,-(N$4+1),0)),SUM(O$5:OFFSET(N$58,-(N$4+1),1))/SUM(N$5:OFFSET(N$58,-(N$4+1),0))),"")</f>
        <v/>
      </c>
      <c r="O123" s="56" t="str">
        <f ca="1">IFERROR(IF(O$4&lt;$BD$4-$A123,SUM(OFFSET(O$58,-(O$4+$A123),1):OFFSET(O$58,-(O$4+1),1))/SUM(OFFSET(O$58,-(O$4+$A123),0):OFFSET(O$58,-(O$4+1),0)),SUM(P$5:OFFSET(O$58,-(O$4+1),1))/SUM(O$5:OFFSET(O$58,-(O$4+1),0))),"")</f>
        <v/>
      </c>
      <c r="P123" s="56" t="str">
        <f ca="1">IFERROR(IF(P$4&lt;$BD$4-$A123,SUM(OFFSET(P$58,-(P$4+$A123),1):OFFSET(P$58,-(P$4+1),1))/SUM(OFFSET(P$58,-(P$4+$A123),0):OFFSET(P$58,-(P$4+1),0)),SUM(Q$5:OFFSET(P$58,-(P$4+1),1))/SUM(P$5:OFFSET(P$58,-(P$4+1),0))),"")</f>
        <v/>
      </c>
      <c r="Q123" s="56" t="str">
        <f ca="1">IFERROR(IF(Q$4&lt;$BD$4-$A123,SUM(OFFSET(Q$58,-(Q$4+$A123),1):OFFSET(Q$58,-(Q$4+1),1))/SUM(OFFSET(Q$58,-(Q$4+$A123),0):OFFSET(Q$58,-(Q$4+1),0)),SUM(R$5:OFFSET(Q$58,-(Q$4+1),1))/SUM(Q$5:OFFSET(Q$58,-(Q$4+1),0))),"")</f>
        <v/>
      </c>
      <c r="R123" s="56" t="str">
        <f ca="1">IFERROR(IF(R$4&lt;$BD$4-$A123,SUM(OFFSET(R$58,-(R$4+$A123),1):OFFSET(R$58,-(R$4+1),1))/SUM(OFFSET(R$58,-(R$4+$A123),0):OFFSET(R$58,-(R$4+1),0)),SUM(S$5:OFFSET(R$58,-(R$4+1),1))/SUM(R$5:OFFSET(R$58,-(R$4+1),0))),"")</f>
        <v/>
      </c>
      <c r="S123" s="56" t="str">
        <f ca="1">IFERROR(IF(S$4&lt;$BD$4-$A123,SUM(OFFSET(S$58,-(S$4+$A123),1):OFFSET(S$58,-(S$4+1),1))/SUM(OFFSET(S$58,-(S$4+$A123),0):OFFSET(S$58,-(S$4+1),0)),SUM(T$5:OFFSET(S$58,-(S$4+1),1))/SUM(S$5:OFFSET(S$58,-(S$4+1),0))),"")</f>
        <v/>
      </c>
      <c r="T123" s="56" t="str">
        <f ca="1">IFERROR(IF(T$4&lt;$BD$4-$A123,SUM(OFFSET(T$58,-(T$4+$A123),1):OFFSET(T$58,-(T$4+1),1))/SUM(OFFSET(T$58,-(T$4+$A123),0):OFFSET(T$58,-(T$4+1),0)),SUM(U$5:OFFSET(T$58,-(T$4+1),1))/SUM(T$5:OFFSET(T$58,-(T$4+1),0))),"")</f>
        <v/>
      </c>
      <c r="U123" s="56">
        <f ca="1">IFERROR(IF(U$4&lt;$BD$4-$A123,SUM(OFFSET(U$58,-(U$4+$A123),1):OFFSET(U$58,-(U$4+1),1))/SUM(OFFSET(U$58,-(U$4+$A123),0):OFFSET(U$58,-(U$4+1),0)),SUM(V$5:OFFSET(U$58,-(U$4+1),1))/SUM(U$5:OFFSET(U$58,-(U$4+1),0))),"")</f>
        <v>1.0271741138537711</v>
      </c>
      <c r="V123" s="56">
        <f ca="1">IFERROR(IF(V$4&lt;$BD$4-$A123,SUM(OFFSET(V$58,-(V$4+$A123),1):OFFSET(V$58,-(V$4+1),1))/SUM(OFFSET(V$58,-(V$4+$A123),0):OFFSET(V$58,-(V$4+1),0)),SUM(W$5:OFFSET(V$58,-(V$4+1),1))/SUM(V$5:OFFSET(V$58,-(V$4+1),0))),"")</f>
        <v>1.0245171928219063</v>
      </c>
      <c r="W123" s="56">
        <f ca="1">IFERROR(IF(W$4&lt;$BD$4-$A123,SUM(OFFSET(W$58,-(W$4+$A123),1):OFFSET(W$58,-(W$4+1),1))/SUM(OFFSET(W$58,-(W$4+$A123),0):OFFSET(W$58,-(W$4+1),0)),SUM(X$5:OFFSET(W$58,-(W$4+1),1))/SUM(W$5:OFFSET(W$58,-(W$4+1),0))),"")</f>
        <v>1.0230179598361584</v>
      </c>
      <c r="X123" s="56">
        <f ca="1">IFERROR(IF(X$4&lt;$BD$4-$A123,SUM(OFFSET(X$58,-(X$4+$A123),1):OFFSET(X$58,-(X$4+1),1))/SUM(OFFSET(X$58,-(X$4+$A123),0):OFFSET(X$58,-(X$4+1),0)),SUM(Y$5:OFFSET(X$58,-(X$4+1),1))/SUM(X$5:OFFSET(X$58,-(X$4+1),0))),"")</f>
        <v>1.0212948401863731</v>
      </c>
      <c r="Y123" s="56">
        <f ca="1">IFERROR(IF(Y$4&lt;$BD$4-$A123,SUM(OFFSET(Y$58,-(Y$4+$A123),1):OFFSET(Y$58,-(Y$4+1),1))/SUM(OFFSET(Y$58,-(Y$4+$A123),0):OFFSET(Y$58,-(Y$4+1),0)),SUM(Z$5:OFFSET(Y$58,-(Y$4+1),1))/SUM(Y$5:OFFSET(Y$58,-(Y$4+1),0))),"")</f>
        <v>1.0203737795053578</v>
      </c>
      <c r="Z123" s="56">
        <f ca="1">IFERROR(IF(Z$4&lt;$BD$4-$A123,SUM(OFFSET(Z$58,-(Z$4+$A123),1):OFFSET(Z$58,-(Z$4+1),1))/SUM(OFFSET(Z$58,-(Z$4+$A123),0):OFFSET(Z$58,-(Z$4+1),0)),SUM(AA$5:OFFSET(Z$58,-(Z$4+1),1))/SUM(Z$5:OFFSET(Z$58,-(Z$4+1),0))),"")</f>
        <v>1.0252968634629649</v>
      </c>
      <c r="AA123" s="56">
        <f ca="1">IFERROR(IF(AA$4&lt;$BD$4-$A123,SUM(OFFSET(AA$58,-(AA$4+$A123),1):OFFSET(AA$58,-(AA$4+1),1))/SUM(OFFSET(AA$58,-(AA$4+$A123),0):OFFSET(AA$58,-(AA$4+1),0)),SUM(AB$5:OFFSET(AA$58,-(AA$4+1),1))/SUM(AA$5:OFFSET(AA$58,-(AA$4+1),0))),"")</f>
        <v>1.0147252718990538</v>
      </c>
      <c r="AB123" s="56">
        <f ca="1">IFERROR(IF(AB$4&lt;$BD$4-$A123,SUM(OFFSET(AB$58,-(AB$4+$A123),1):OFFSET(AB$58,-(AB$4+1),1))/SUM(OFFSET(AB$58,-(AB$4+$A123),0):OFFSET(AB$58,-(AB$4+1),0)),SUM(AC$5:OFFSET(AB$58,-(AB$4+1),1))/SUM(AB$5:OFFSET(AB$58,-(AB$4+1),0))),"")</f>
        <v>1.0093909301760937</v>
      </c>
      <c r="AC123" s="56">
        <f ca="1">IFERROR(IF(AC$4&lt;$BD$4-$A123,SUM(OFFSET(AC$58,-(AC$4+$A123),1):OFFSET(AC$58,-(AC$4+1),1))/SUM(OFFSET(AC$58,-(AC$4+$A123),0):OFFSET(AC$58,-(AC$4+1),0)),SUM(AD$5:OFFSET(AC$58,-(AC$4+1),1))/SUM(AC$5:OFFSET(AC$58,-(AC$4+1),0))),"")</f>
        <v>1.0081843607955847</v>
      </c>
      <c r="AD123" s="56">
        <f ca="1">IFERROR(IF(AD$4&lt;$BD$4-$A123,SUM(OFFSET(AD$58,-(AD$4+$A123),1):OFFSET(AD$58,-(AD$4+1),1))/SUM(OFFSET(AD$58,-(AD$4+$A123),0):OFFSET(AD$58,-(AD$4+1),0)),SUM(AE$5:OFFSET(AD$58,-(AD$4+1),1))/SUM(AD$5:OFFSET(AD$58,-(AD$4+1),0))),"")</f>
        <v>1.0074260958179653</v>
      </c>
      <c r="AE123" s="56">
        <f ca="1">IFERROR(IF(AE$4&lt;$BD$4-$A123,SUM(OFFSET(AE$58,-(AE$4+$A123),1):OFFSET(AE$58,-(AE$4+1),1))/SUM(OFFSET(AE$58,-(AE$4+$A123),0):OFFSET(AE$58,-(AE$4+1),0)),SUM(AF$5:OFFSET(AE$58,-(AE$4+1),1))/SUM(AE$5:OFFSET(AE$58,-(AE$4+1),0))),"")</f>
        <v>1.006739501608946</v>
      </c>
      <c r="AF123" s="56">
        <f ca="1">IFERROR(IF(AF$4&lt;$BD$4-$A123,SUM(OFFSET(AF$58,-(AF$4+$A123),1):OFFSET(AF$58,-(AF$4+1),1))/SUM(OFFSET(AF$58,-(AF$4+$A123),0):OFFSET(AF$58,-(AF$4+1),0)),SUM(AG$5:OFFSET(AF$58,-(AF$4+1),1))/SUM(AF$5:OFFSET(AF$58,-(AF$4+1),0))),"")</f>
        <v>1.0060714326345255</v>
      </c>
      <c r="AG123" s="56">
        <f ca="1">IFERROR(IF(AG$4&lt;$BD$4-$A123,SUM(OFFSET(AG$58,-(AG$4+$A123),1):OFFSET(AG$58,-(AG$4+1),1))/SUM(OFFSET(AG$58,-(AG$4+$A123),0):OFFSET(AG$58,-(AG$4+1),0)),SUM(AH$5:OFFSET(AG$58,-(AG$4+1),1))/SUM(AG$5:OFFSET(AG$58,-(AG$4+1),0))),"")</f>
        <v>1.0056106396007598</v>
      </c>
      <c r="AH123" s="56">
        <f ca="1">IFERROR(IF(AH$4&lt;$BD$4-$A123,SUM(OFFSET(AH$58,-(AH$4+$A123),1):OFFSET(AH$58,-(AH$4+1),1))/SUM(OFFSET(AH$58,-(AH$4+$A123),0):OFFSET(AH$58,-(AH$4+1),0)),SUM(AI$5:OFFSET(AH$58,-(AH$4+1),1))/SUM(AH$5:OFFSET(AH$58,-(AH$4+1),0))),"")</f>
        <v>1.0048421912096739</v>
      </c>
      <c r="AI123" s="56">
        <f ca="1">IFERROR(IF(AI$4&lt;$BD$4-$A123,SUM(OFFSET(AI$58,-(AI$4+$A123),1):OFFSET(AI$58,-(AI$4+1),1))/SUM(OFFSET(AI$58,-(AI$4+$A123),0):OFFSET(AI$58,-(AI$4+1),0)),SUM(AJ$5:OFFSET(AI$58,-(AI$4+1),1))/SUM(AI$5:OFFSET(AI$58,-(AI$4+1),0))),"")</f>
        <v>1.0046111830188031</v>
      </c>
      <c r="AJ123" s="56">
        <f ca="1">IFERROR(IF(AJ$4&lt;$BD$4-$A123,SUM(OFFSET(AJ$58,-(AJ$4+$A123),1):OFFSET(AJ$58,-(AJ$4+1),1))/SUM(OFFSET(AJ$58,-(AJ$4+$A123),0):OFFSET(AJ$58,-(AJ$4+1),0)),SUM(AK$5:OFFSET(AJ$58,-(AJ$4+1),1))/SUM(AJ$5:OFFSET(AJ$58,-(AJ$4+1),0))),"")</f>
        <v>1.0039725593892985</v>
      </c>
      <c r="AK123" s="56">
        <f ca="1">IFERROR(IF(AK$4&lt;$BD$4-$A123,SUM(OFFSET(AK$58,-(AK$4+$A123),1):OFFSET(AK$58,-(AK$4+1),1))/SUM(OFFSET(AK$58,-(AK$4+$A123),0):OFFSET(AK$58,-(AK$4+1),0)),SUM(AL$5:OFFSET(AK$58,-(AK$4+1),1))/SUM(AK$5:OFFSET(AK$58,-(AK$4+1),0))),"")</f>
        <v>1.0037690539791642</v>
      </c>
      <c r="AL123" s="56">
        <f ca="1">IFERROR(IF(AL$4&lt;$BD$4-$A123,SUM(OFFSET(AL$58,-(AL$4+$A123),1):OFFSET(AL$58,-(AL$4+1),1))/SUM(OFFSET(AL$58,-(AL$4+$A123),0):OFFSET(AL$58,-(AL$4+1),0)),SUM(AM$5:OFFSET(AL$58,-(AL$4+1),1))/SUM(AL$5:OFFSET(AL$58,-(AL$4+1),0))),"")</f>
        <v>1.0040239110398195</v>
      </c>
      <c r="AM123" s="56">
        <f ca="1">IFERROR(IF(AM$4&lt;$BD$4-$A123,SUM(OFFSET(AM$58,-(AM$4+$A123),1):OFFSET(AM$58,-(AM$4+1),1))/SUM(OFFSET(AM$58,-(AM$4+$A123),0):OFFSET(AM$58,-(AM$4+1),0)),SUM(AN$5:OFFSET(AM$58,-(AM$4+1),1))/SUM(AM$5:OFFSET(AM$58,-(AM$4+1),0))),"")</f>
        <v>1.0030905481836476</v>
      </c>
      <c r="AN123" s="56">
        <f ca="1">IFERROR(IF(AN$4&lt;$BD$4-$A123,SUM(OFFSET(AN$58,-(AN$4+$A123),1):OFFSET(AN$58,-(AN$4+1),1))/SUM(OFFSET(AN$58,-(AN$4+$A123),0):OFFSET(AN$58,-(AN$4+1),0)),SUM(AO$5:OFFSET(AN$58,-(AN$4+1),1))/SUM(AN$5:OFFSET(AN$58,-(AN$4+1),0))),"")</f>
        <v>1.002315236283315</v>
      </c>
      <c r="AO123" s="56">
        <f ca="1">IFERROR(IF(AO$4&lt;$BD$4-$A123,SUM(OFFSET(AO$58,-(AO$4+$A123),1):OFFSET(AO$58,-(AO$4+1),1))/SUM(OFFSET(AO$58,-(AO$4+$A123),0):OFFSET(AO$58,-(AO$4+1),0)),SUM(AP$5:OFFSET(AO$58,-(AO$4+1),1))/SUM(AO$5:OFFSET(AO$58,-(AO$4+1),0))),"")</f>
        <v>1.0020558514476936</v>
      </c>
      <c r="AP123" s="56">
        <f ca="1">IFERROR(IF(AP$4&lt;$BD$4-$A123,SUM(OFFSET(AP$58,-(AP$4+$A123),1):OFFSET(AP$58,-(AP$4+1),1))/SUM(OFFSET(AP$58,-(AP$4+$A123),0):OFFSET(AP$58,-(AP$4+1),0)),SUM(AQ$5:OFFSET(AP$58,-(AP$4+1),1))/SUM(AP$5:OFFSET(AP$58,-(AP$4+1),0))),"")</f>
        <v>1.0018551141899334</v>
      </c>
      <c r="AQ123" s="56">
        <f ca="1">IFERROR(IF(AQ$4&lt;$BD$4-$A123,SUM(OFFSET(AQ$58,-(AQ$4+$A123),1):OFFSET(AQ$58,-(AQ$4+1),1))/SUM(OFFSET(AQ$58,-(AQ$4+$A123),0):OFFSET(AQ$58,-(AQ$4+1),0)),SUM(AR$5:OFFSET(AQ$58,-(AQ$4+1),1))/SUM(AQ$5:OFFSET(AQ$58,-(AQ$4+1),0))),"")</f>
        <v>1.0015229421200613</v>
      </c>
      <c r="AR123" s="56">
        <f ca="1">IFERROR(IF(AR$4&lt;$BD$4-$A123,SUM(OFFSET(AR$58,-(AR$4+$A123),1):OFFSET(AR$58,-(AR$4+1),1))/SUM(OFFSET(AR$58,-(AR$4+$A123),0):OFFSET(AR$58,-(AR$4+1),0)),SUM(AS$5:OFFSET(AR$58,-(AR$4+1),1))/SUM(AR$5:OFFSET(AR$58,-(AR$4+1),0))),"")</f>
        <v>1.001392576104752</v>
      </c>
      <c r="AS123" s="56">
        <f ca="1">IFERROR(IF(AS$4&lt;$BD$4-$A123,SUM(OFFSET(AS$58,-(AS$4+$A123),1):OFFSET(AS$58,-(AS$4+1),1))/SUM(OFFSET(AS$58,-(AS$4+$A123),0):OFFSET(AS$58,-(AS$4+1),0)),SUM(AT$5:OFFSET(AS$58,-(AS$4+1),1))/SUM(AS$5:OFFSET(AS$58,-(AS$4+1),0))),"")</f>
        <v>1.0014468697145291</v>
      </c>
      <c r="AT123" s="56">
        <f ca="1">IFERROR(IF(AT$4&lt;$BD$4-$A123,SUM(OFFSET(AT$58,-(AT$4+$A123),1):OFFSET(AT$58,-(AT$4+1),1))/SUM(OFFSET(AT$58,-(AT$4+$A123),0):OFFSET(AT$58,-(AT$4+1),0)),SUM(AU$5:OFFSET(AT$58,-(AT$4+1),1))/SUM(AT$5:OFFSET(AT$58,-(AT$4+1),0))),"")</f>
        <v>1.0011066652209994</v>
      </c>
      <c r="AU123" s="56">
        <f ca="1">IFERROR(IF(AU$4&lt;$BD$4-$A123,SUM(OFFSET(AU$58,-(AU$4+$A123),1):OFFSET(AU$58,-(AU$4+1),1))/SUM(OFFSET(AU$58,-(AU$4+$A123),0):OFFSET(AU$58,-(AU$4+1),0)),SUM(AV$5:OFFSET(AU$58,-(AU$4+1),1))/SUM(AU$5:OFFSET(AU$58,-(AU$4+1),0))),"")</f>
        <v>1.0011049429060257</v>
      </c>
      <c r="AV123" s="56">
        <f ca="1">IFERROR(IF(AV$4&lt;$BD$4-$A123,SUM(OFFSET(AV$58,-(AV$4+$A123),1):OFFSET(AV$58,-(AV$4+1),1))/SUM(OFFSET(AV$58,-(AV$4+$A123),0):OFFSET(AV$58,-(AV$4+1),0)),SUM(AW$5:OFFSET(AV$58,-(AV$4+1),1))/SUM(AV$5:OFFSET(AV$58,-(AV$4+1),0))),"")</f>
        <v>1.0009248987375921</v>
      </c>
      <c r="AW123" s="56">
        <f ca="1">IFERROR(IF(AW$4&lt;$BD$4-$A123,SUM(OFFSET(AW$58,-(AW$4+$A123),1):OFFSET(AW$58,-(AW$4+1),1))/SUM(OFFSET(AW$58,-(AW$4+$A123),0):OFFSET(AW$58,-(AW$4+1),0)),SUM(AX$5:OFFSET(AW$58,-(AW$4+1),1))/SUM(AW$5:OFFSET(AW$58,-(AW$4+1),0))),"")</f>
        <v>1.00117423303937</v>
      </c>
      <c r="AX123" s="56">
        <f ca="1">IFERROR(IF(AX$4&lt;$BD$4-$A123,SUM(OFFSET(AX$58,-(AX$4+$A123),1):OFFSET(AX$58,-(AX$4+1),1))/SUM(OFFSET(AX$58,-(AX$4+$A123),0):OFFSET(AX$58,-(AX$4+1),0)),SUM(AY$5:OFFSET(AX$58,-(AX$4+1),1))/SUM(AX$5:OFFSET(AX$58,-(AX$4+1),0))),"")</f>
        <v>1.0009839388288262</v>
      </c>
      <c r="AY123" s="56">
        <f ca="1">IFERROR(IF(AY$4&lt;$BD$4-$A123,SUM(OFFSET(AY$58,-(AY$4+$A123),1):OFFSET(AY$58,-(AY$4+1),1))/SUM(OFFSET(AY$58,-(AY$4+$A123),0):OFFSET(AY$58,-(AY$4+1),0)),SUM(AZ$5:OFFSET(AY$58,-(AY$4+1),1))/SUM(AY$5:OFFSET(AY$58,-(AY$4+1),0))),"")</f>
        <v>1.0007505545490742</v>
      </c>
      <c r="AZ123" s="56">
        <f ca="1">IFERROR(IF(AZ$4&lt;$BD$4-$A123,SUM(OFFSET(AZ$58,-(AZ$4+$A123),1):OFFSET(AZ$58,-(AZ$4+1),1))/SUM(OFFSET(AZ$58,-(AZ$4+$A123),0):OFFSET(AZ$58,-(AZ$4+1),0)),SUM(BA$5:OFFSET(AZ$58,-(AZ$4+1),1))/SUM(AZ$5:OFFSET(AZ$58,-(AZ$4+1),0))),"")</f>
        <v>1.0006227846107776</v>
      </c>
      <c r="BA123" s="56">
        <f ca="1">IFERROR(IF(BA$4&lt;$BD$4-$A123,SUM(OFFSET(BA$58,-(BA$4+$A123),1):OFFSET(BA$58,-(BA$4+1),1))/SUM(OFFSET(BA$58,-(BA$4+$A123),0):OFFSET(BA$58,-(BA$4+1),0)),SUM(BB$5:OFFSET(BA$58,-(BA$4+1),1))/SUM(BA$5:OFFSET(BA$58,-(BA$4+1),0))),"")</f>
        <v>1.0006685372281501</v>
      </c>
      <c r="BB123" s="56">
        <f ca="1">IFERROR(IF(BB$4&lt;$BD$4-$A123,SUM(OFFSET(BB$58,-(BB$4+$A123),1):OFFSET(BB$58,-(BB$4+1),1))/SUM(OFFSET(BB$58,-(BB$4+$A123),0):OFFSET(BB$58,-(BB$4+1),0)),SUM(BC$5:OFFSET(BB$58,-(BB$4+1),1))/SUM(BB$5:OFFSET(BB$58,-(BB$4+1),0))),"")</f>
        <v>1.0002766822569433</v>
      </c>
      <c r="BC123" s="56">
        <f ca="1">IFERROR(IF(BC$4&lt;$BD$4-$A123,SUM(OFFSET(BC$58,-(BC$4+$A123),1):OFFSET(BC$58,-(BC$4+1),1))/SUM(OFFSET(BC$58,-(BC$4+$A123),0):OFFSET(BC$58,-(BC$4+1),0)),SUM(BD$5:OFFSET(BC$58,-(BC$4+1),1))/SUM(BC$5:OFFSET(BC$58,-(BC$4+1),0))),"")</f>
        <v>1.0007585814526834</v>
      </c>
      <c r="BD123" s="57"/>
    </row>
    <row r="124" spans="1:68" x14ac:dyDescent="0.25">
      <c r="A124" s="99">
        <v>18</v>
      </c>
      <c r="B124" s="55" t="s">
        <v>5</v>
      </c>
      <c r="C124" s="56" t="str">
        <f ca="1">IFERROR(IF(C$4&lt;$BD$4-$A124,SUM(OFFSET(C$58,-(C$4+$A124),1):OFFSET(C$58,-(C$4+1),1))/SUM(OFFSET(C$58,-(C$4+$A124),0):OFFSET(C$58,-(C$4+1),0)),SUM(D$5:OFFSET(C$58,-(C$4+1),1))/SUM(C$5:OFFSET(C$58,-(C$4+1),0))),"")</f>
        <v/>
      </c>
      <c r="D124" s="56" t="str">
        <f ca="1">IFERROR(IF(D$4&lt;$BD$4-$A124,SUM(OFFSET(D$58,-(D$4+$A124),1):OFFSET(D$58,-(D$4+1),1))/SUM(OFFSET(D$58,-(D$4+$A124),0):OFFSET(D$58,-(D$4+1),0)),SUM(E$5:OFFSET(D$58,-(D$4+1),1))/SUM(D$5:OFFSET(D$58,-(D$4+1),0))),"")</f>
        <v/>
      </c>
      <c r="E124" s="56" t="str">
        <f ca="1">IFERROR(IF(E$4&lt;$BD$4-$A124,SUM(OFFSET(E$58,-(E$4+$A124),1):OFFSET(E$58,-(E$4+1),1))/SUM(OFFSET(E$58,-(E$4+$A124),0):OFFSET(E$58,-(E$4+1),0)),SUM(F$5:OFFSET(E$58,-(E$4+1),1))/SUM(E$5:OFFSET(E$58,-(E$4+1),0))),"")</f>
        <v/>
      </c>
      <c r="F124" s="56" t="str">
        <f ca="1">IFERROR(IF(F$4&lt;$BD$4-$A124,SUM(OFFSET(F$58,-(F$4+$A124),1):OFFSET(F$58,-(F$4+1),1))/SUM(OFFSET(F$58,-(F$4+$A124),0):OFFSET(F$58,-(F$4+1),0)),SUM(G$5:OFFSET(F$58,-(F$4+1),1))/SUM(F$5:OFFSET(F$58,-(F$4+1),0))),"")</f>
        <v/>
      </c>
      <c r="G124" s="56" t="str">
        <f ca="1">IFERROR(IF(G$4&lt;$BD$4-$A124,SUM(OFFSET(G$58,-(G$4+$A124),1):OFFSET(G$58,-(G$4+1),1))/SUM(OFFSET(G$58,-(G$4+$A124),0):OFFSET(G$58,-(G$4+1),0)),SUM(H$5:OFFSET(G$58,-(G$4+1),1))/SUM(G$5:OFFSET(G$58,-(G$4+1),0))),"")</f>
        <v/>
      </c>
      <c r="H124" s="56" t="str">
        <f ca="1">IFERROR(IF(H$4&lt;$BD$4-$A124,SUM(OFFSET(H$58,-(H$4+$A124),1):OFFSET(H$58,-(H$4+1),1))/SUM(OFFSET(H$58,-(H$4+$A124),0):OFFSET(H$58,-(H$4+1),0)),SUM(I$5:OFFSET(H$58,-(H$4+1),1))/SUM(H$5:OFFSET(H$58,-(H$4+1),0))),"")</f>
        <v/>
      </c>
      <c r="I124" s="56" t="str">
        <f ca="1">IFERROR(IF(I$4&lt;$BD$4-$A124,SUM(OFFSET(I$58,-(I$4+$A124),1):OFFSET(I$58,-(I$4+1),1))/SUM(OFFSET(I$58,-(I$4+$A124),0):OFFSET(I$58,-(I$4+1),0)),SUM(J$5:OFFSET(I$58,-(I$4+1),1))/SUM(I$5:OFFSET(I$58,-(I$4+1),0))),"")</f>
        <v/>
      </c>
      <c r="J124" s="56" t="str">
        <f ca="1">IFERROR(IF(J$4&lt;$BD$4-$A124,SUM(OFFSET(J$58,-(J$4+$A124),1):OFFSET(J$58,-(J$4+1),1))/SUM(OFFSET(J$58,-(J$4+$A124),0):OFFSET(J$58,-(J$4+1),0)),SUM(K$5:OFFSET(J$58,-(J$4+1),1))/SUM(J$5:OFFSET(J$58,-(J$4+1),0))),"")</f>
        <v/>
      </c>
      <c r="K124" s="56" t="str">
        <f ca="1">IFERROR(IF(K$4&lt;$BD$4-$A124,SUM(OFFSET(K$58,-(K$4+$A124),1):OFFSET(K$58,-(K$4+1),1))/SUM(OFFSET(K$58,-(K$4+$A124),0):OFFSET(K$58,-(K$4+1),0)),SUM(L$5:OFFSET(K$58,-(K$4+1),1))/SUM(K$5:OFFSET(K$58,-(K$4+1),0))),"")</f>
        <v/>
      </c>
      <c r="L124" s="56" t="str">
        <f ca="1">IFERROR(IF(L$4&lt;$BD$4-$A124,SUM(OFFSET(L$58,-(L$4+$A124),1):OFFSET(L$58,-(L$4+1),1))/SUM(OFFSET(L$58,-(L$4+$A124),0):OFFSET(L$58,-(L$4+1),0)),SUM(M$5:OFFSET(L$58,-(L$4+1),1))/SUM(L$5:OFFSET(L$58,-(L$4+1),0))),"")</f>
        <v/>
      </c>
      <c r="M124" s="56" t="str">
        <f ca="1">IFERROR(IF(M$4&lt;$BD$4-$A124,SUM(OFFSET(M$58,-(M$4+$A124),1):OFFSET(M$58,-(M$4+1),1))/SUM(OFFSET(M$58,-(M$4+$A124),0):OFFSET(M$58,-(M$4+1),0)),SUM(N$5:OFFSET(M$58,-(M$4+1),1))/SUM(M$5:OFFSET(M$58,-(M$4+1),0))),"")</f>
        <v/>
      </c>
      <c r="N124" s="56" t="str">
        <f ca="1">IFERROR(IF(N$4&lt;$BD$4-$A124,SUM(OFFSET(N$58,-(N$4+$A124),1):OFFSET(N$58,-(N$4+1),1))/SUM(OFFSET(N$58,-(N$4+$A124),0):OFFSET(N$58,-(N$4+1),0)),SUM(O$5:OFFSET(N$58,-(N$4+1),1))/SUM(N$5:OFFSET(N$58,-(N$4+1),0))),"")</f>
        <v/>
      </c>
      <c r="O124" s="56" t="str">
        <f ca="1">IFERROR(IF(O$4&lt;$BD$4-$A124,SUM(OFFSET(O$58,-(O$4+$A124),1):OFFSET(O$58,-(O$4+1),1))/SUM(OFFSET(O$58,-(O$4+$A124),0):OFFSET(O$58,-(O$4+1),0)),SUM(P$5:OFFSET(O$58,-(O$4+1),1))/SUM(O$5:OFFSET(O$58,-(O$4+1),0))),"")</f>
        <v/>
      </c>
      <c r="P124" s="56" t="str">
        <f ca="1">IFERROR(IF(P$4&lt;$BD$4-$A124,SUM(OFFSET(P$58,-(P$4+$A124),1):OFFSET(P$58,-(P$4+1),1))/SUM(OFFSET(P$58,-(P$4+$A124),0):OFFSET(P$58,-(P$4+1),0)),SUM(Q$5:OFFSET(P$58,-(P$4+1),1))/SUM(P$5:OFFSET(P$58,-(P$4+1),0))),"")</f>
        <v/>
      </c>
      <c r="Q124" s="56" t="str">
        <f ca="1">IFERROR(IF(Q$4&lt;$BD$4-$A124,SUM(OFFSET(Q$58,-(Q$4+$A124),1):OFFSET(Q$58,-(Q$4+1),1))/SUM(OFFSET(Q$58,-(Q$4+$A124),0):OFFSET(Q$58,-(Q$4+1),0)),SUM(R$5:OFFSET(Q$58,-(Q$4+1),1))/SUM(Q$5:OFFSET(Q$58,-(Q$4+1),0))),"")</f>
        <v/>
      </c>
      <c r="R124" s="56" t="str">
        <f ca="1">IFERROR(IF(R$4&lt;$BD$4-$A124,SUM(OFFSET(R$58,-(R$4+$A124),1):OFFSET(R$58,-(R$4+1),1))/SUM(OFFSET(R$58,-(R$4+$A124),0):OFFSET(R$58,-(R$4+1),0)),SUM(S$5:OFFSET(R$58,-(R$4+1),1))/SUM(R$5:OFFSET(R$58,-(R$4+1),0))),"")</f>
        <v/>
      </c>
      <c r="S124" s="56" t="str">
        <f ca="1">IFERROR(IF(S$4&lt;$BD$4-$A124,SUM(OFFSET(S$58,-(S$4+$A124),1):OFFSET(S$58,-(S$4+1),1))/SUM(OFFSET(S$58,-(S$4+$A124),0):OFFSET(S$58,-(S$4+1),0)),SUM(T$5:OFFSET(S$58,-(S$4+1),1))/SUM(S$5:OFFSET(S$58,-(S$4+1),0))),"")</f>
        <v/>
      </c>
      <c r="T124" s="56" t="str">
        <f ca="1">IFERROR(IF(T$4&lt;$BD$4-$A124,SUM(OFFSET(T$58,-(T$4+$A124),1):OFFSET(T$58,-(T$4+1),1))/SUM(OFFSET(T$58,-(T$4+$A124),0):OFFSET(T$58,-(T$4+1),0)),SUM(U$5:OFFSET(T$58,-(T$4+1),1))/SUM(T$5:OFFSET(T$58,-(T$4+1),0))),"")</f>
        <v/>
      </c>
      <c r="U124" s="56">
        <f ca="1">IFERROR(IF(U$4&lt;$BD$4-$A124,SUM(OFFSET(U$58,-(U$4+$A124),1):OFFSET(U$58,-(U$4+1),1))/SUM(OFFSET(U$58,-(U$4+$A124),0):OFFSET(U$58,-(U$4+1),0)),SUM(V$5:OFFSET(U$58,-(U$4+1),1))/SUM(U$5:OFFSET(U$58,-(U$4+1),0))),"")</f>
        <v>1.0288725083253085</v>
      </c>
      <c r="V124" s="56">
        <f ca="1">IFERROR(IF(V$4&lt;$BD$4-$A124,SUM(OFFSET(V$58,-(V$4+$A124),1):OFFSET(V$58,-(V$4+1),1))/SUM(OFFSET(V$58,-(V$4+$A124),0):OFFSET(V$58,-(V$4+1),0)),SUM(W$5:OFFSET(V$58,-(V$4+1),1))/SUM(V$5:OFFSET(V$58,-(V$4+1),0))),"")</f>
        <v>1.0263708500787814</v>
      </c>
      <c r="W124" s="56">
        <f ca="1">IFERROR(IF(W$4&lt;$BD$4-$A124,SUM(OFFSET(W$58,-(W$4+$A124),1):OFFSET(W$58,-(W$4+1),1))/SUM(OFFSET(W$58,-(W$4+$A124),0):OFFSET(W$58,-(W$4+1),0)),SUM(X$5:OFFSET(W$58,-(W$4+1),1))/SUM(W$5:OFFSET(W$58,-(W$4+1),0))),"")</f>
        <v>1.0251119561921749</v>
      </c>
      <c r="X124" s="56">
        <f ca="1">IFERROR(IF(X$4&lt;$BD$4-$A124,SUM(OFFSET(X$58,-(X$4+$A124),1):OFFSET(X$58,-(X$4+1),1))/SUM(OFFSET(X$58,-(X$4+$A124),0):OFFSET(X$58,-(X$4+1),0)),SUM(Y$5:OFFSET(X$58,-(X$4+1),1))/SUM(X$5:OFFSET(X$58,-(X$4+1),0))),"")</f>
        <v>1.0234743447085193</v>
      </c>
      <c r="Y124" s="56">
        <f ca="1">IFERROR(IF(Y$4&lt;$BD$4-$A124,SUM(OFFSET(Y$58,-(Y$4+$A124),1):OFFSET(Y$58,-(Y$4+1),1))/SUM(OFFSET(Y$58,-(Y$4+$A124),0):OFFSET(Y$58,-(Y$4+1),0)),SUM(Z$5:OFFSET(Y$58,-(Y$4+1),1))/SUM(Y$5:OFFSET(Y$58,-(Y$4+1),0))),"")</f>
        <v>1.0232234235135509</v>
      </c>
      <c r="Z124" s="56">
        <f ca="1">IFERROR(IF(Z$4&lt;$BD$4-$A124,SUM(OFFSET(Z$58,-(Z$4+$A124),1):OFFSET(Z$58,-(Z$4+1),1))/SUM(OFFSET(Z$58,-(Z$4+$A124),0):OFFSET(Z$58,-(Z$4+1),0)),SUM(AA$5:OFFSET(Z$58,-(Z$4+1),1))/SUM(Z$5:OFFSET(Z$58,-(Z$4+1),0))),"")</f>
        <v>1.0282767048174695</v>
      </c>
      <c r="AA124" s="56">
        <f ca="1">IFERROR(IF(AA$4&lt;$BD$4-$A124,SUM(OFFSET(AA$58,-(AA$4+$A124),1):OFFSET(AA$58,-(AA$4+1),1))/SUM(OFFSET(AA$58,-(AA$4+$A124),0):OFFSET(AA$58,-(AA$4+1),0)),SUM(AB$5:OFFSET(AA$58,-(AA$4+1),1))/SUM(AA$5:OFFSET(AA$58,-(AA$4+1),0))),"")</f>
        <v>1.0169314583735936</v>
      </c>
      <c r="AB124" s="56">
        <f ca="1">IFERROR(IF(AB$4&lt;$BD$4-$A124,SUM(OFFSET(AB$58,-(AB$4+$A124),1):OFFSET(AB$58,-(AB$4+1),1))/SUM(OFFSET(AB$58,-(AB$4+$A124),0):OFFSET(AB$58,-(AB$4+1),0)),SUM(AC$5:OFFSET(AB$58,-(AB$4+1),1))/SUM(AB$5:OFFSET(AB$58,-(AB$4+1),0))),"")</f>
        <v>1.0112792287198675</v>
      </c>
      <c r="AC124" s="56">
        <f ca="1">IFERROR(IF(AC$4&lt;$BD$4-$A124,SUM(OFFSET(AC$58,-(AC$4+$A124),1):OFFSET(AC$58,-(AC$4+1),1))/SUM(OFFSET(AC$58,-(AC$4+$A124),0):OFFSET(AC$58,-(AC$4+1),0)),SUM(AD$5:OFFSET(AC$58,-(AC$4+1),1))/SUM(AC$5:OFFSET(AC$58,-(AC$4+1),0))),"")</f>
        <v>1.0103731774321547</v>
      </c>
      <c r="AD124" s="56">
        <f ca="1">IFERROR(IF(AD$4&lt;$BD$4-$A124,SUM(OFFSET(AD$58,-(AD$4+$A124),1):OFFSET(AD$58,-(AD$4+1),1))/SUM(OFFSET(AD$58,-(AD$4+$A124),0):OFFSET(AD$58,-(AD$4+1),0)),SUM(AE$5:OFFSET(AD$58,-(AD$4+1),1))/SUM(AD$5:OFFSET(AD$58,-(AD$4+1),0))),"")</f>
        <v>1.0094056456955576</v>
      </c>
      <c r="AE124" s="56">
        <f ca="1">IFERROR(IF(AE$4&lt;$BD$4-$A124,SUM(OFFSET(AE$58,-(AE$4+$A124),1):OFFSET(AE$58,-(AE$4+1),1))/SUM(OFFSET(AE$58,-(AE$4+$A124),0):OFFSET(AE$58,-(AE$4+1),0)),SUM(AF$5:OFFSET(AE$58,-(AE$4+1),1))/SUM(AE$5:OFFSET(AE$58,-(AE$4+1),0))),"")</f>
        <v>1.0087431988433329</v>
      </c>
      <c r="AF124" s="56">
        <f ca="1">IFERROR(IF(AF$4&lt;$BD$4-$A124,SUM(OFFSET(AF$58,-(AF$4+$A124),1):OFFSET(AF$58,-(AF$4+1),1))/SUM(OFFSET(AF$58,-(AF$4+$A124),0):OFFSET(AF$58,-(AF$4+1),0)),SUM(AG$5:OFFSET(AF$58,-(AF$4+1),1))/SUM(AF$5:OFFSET(AF$58,-(AF$4+1),0))),"")</f>
        <v>1.0080181188127448</v>
      </c>
      <c r="AG124" s="56">
        <f ca="1">IFERROR(IF(AG$4&lt;$BD$4-$A124,SUM(OFFSET(AG$58,-(AG$4+$A124),1):OFFSET(AG$58,-(AG$4+1),1))/SUM(OFFSET(AG$58,-(AG$4+$A124),0):OFFSET(AG$58,-(AG$4+1),0)),SUM(AH$5:OFFSET(AG$58,-(AG$4+1),1))/SUM(AG$5:OFFSET(AG$58,-(AG$4+1),0))),"")</f>
        <v>1.0074345204554713</v>
      </c>
      <c r="AH124" s="56">
        <f ca="1">IFERROR(IF(AH$4&lt;$BD$4-$A124,SUM(OFFSET(AH$58,-(AH$4+$A124),1):OFFSET(AH$58,-(AH$4+1),1))/SUM(OFFSET(AH$58,-(AH$4+$A124),0):OFFSET(AH$58,-(AH$4+1),0)),SUM(AI$5:OFFSET(AH$58,-(AH$4+1),1))/SUM(AH$5:OFFSET(AH$58,-(AH$4+1),0))),"")</f>
        <v>1.006603494994204</v>
      </c>
      <c r="AI124" s="56">
        <f ca="1">IFERROR(IF(AI$4&lt;$BD$4-$A124,SUM(OFFSET(AI$58,-(AI$4+$A124),1):OFFSET(AI$58,-(AI$4+1),1))/SUM(OFFSET(AI$58,-(AI$4+$A124),0):OFFSET(AI$58,-(AI$4+1),0)),SUM(AJ$5:OFFSET(AI$58,-(AI$4+1),1))/SUM(AI$5:OFFSET(AI$58,-(AI$4+1),0))),"")</f>
        <v>1.0064081521302404</v>
      </c>
      <c r="AJ124" s="56">
        <f ca="1">IFERROR(IF(AJ$4&lt;$BD$4-$A124,SUM(OFFSET(AJ$58,-(AJ$4+$A124),1):OFFSET(AJ$58,-(AJ$4+1),1))/SUM(OFFSET(AJ$58,-(AJ$4+$A124),0):OFFSET(AJ$58,-(AJ$4+1),0)),SUM(AK$5:OFFSET(AJ$58,-(AJ$4+1),1))/SUM(AJ$5:OFFSET(AJ$58,-(AJ$4+1),0))),"")</f>
        <v>1.0056826622695085</v>
      </c>
      <c r="AK124" s="56">
        <f ca="1">IFERROR(IF(AK$4&lt;$BD$4-$A124,SUM(OFFSET(AK$58,-(AK$4+$A124),1):OFFSET(AK$58,-(AK$4+1),1))/SUM(OFFSET(AK$58,-(AK$4+$A124),0):OFFSET(AK$58,-(AK$4+1),0)),SUM(AL$5:OFFSET(AK$58,-(AK$4+1),1))/SUM(AK$5:OFFSET(AK$58,-(AK$4+1),0))),"")</f>
        <v>1.005424441462839</v>
      </c>
      <c r="AL124" s="56">
        <f ca="1">IFERROR(IF(AL$4&lt;$BD$4-$A124,SUM(OFFSET(AL$58,-(AL$4+$A124),1):OFFSET(AL$58,-(AL$4+1),1))/SUM(OFFSET(AL$58,-(AL$4+$A124),0):OFFSET(AL$58,-(AL$4+1),0)),SUM(AM$5:OFFSET(AL$58,-(AL$4+1),1))/SUM(AL$5:OFFSET(AL$58,-(AL$4+1),0))),"")</f>
        <v>1.0057739563283061</v>
      </c>
      <c r="AM124" s="56">
        <f ca="1">IFERROR(IF(AM$4&lt;$BD$4-$A124,SUM(OFFSET(AM$58,-(AM$4+$A124),1):OFFSET(AM$58,-(AM$4+1),1))/SUM(OFFSET(AM$58,-(AM$4+$A124),0):OFFSET(AM$58,-(AM$4+1),0)),SUM(AN$5:OFFSET(AM$58,-(AM$4+1),1))/SUM(AM$5:OFFSET(AM$58,-(AM$4+1),0))),"")</f>
        <v>1.0047372934701899</v>
      </c>
      <c r="AN124" s="56">
        <f ca="1">IFERROR(IF(AN$4&lt;$BD$4-$A124,SUM(OFFSET(AN$58,-(AN$4+$A124),1):OFFSET(AN$58,-(AN$4+1),1))/SUM(OFFSET(AN$58,-(AN$4+$A124),0):OFFSET(AN$58,-(AN$4+1),0)),SUM(AO$5:OFFSET(AN$58,-(AN$4+1),1))/SUM(AN$5:OFFSET(AN$58,-(AN$4+1),0))),"")</f>
        <v>1.0041488320481473</v>
      </c>
      <c r="AO124" s="56">
        <f ca="1">IFERROR(IF(AO$4&lt;$BD$4-$A124,SUM(OFFSET(AO$58,-(AO$4+$A124),1):OFFSET(AO$58,-(AO$4+1),1))/SUM(OFFSET(AO$58,-(AO$4+$A124),0):OFFSET(AO$58,-(AO$4+1),0)),SUM(AP$5:OFFSET(AO$58,-(AO$4+1),1))/SUM(AO$5:OFFSET(AO$58,-(AO$4+1),0))),"")</f>
        <v>1.0042454433565233</v>
      </c>
      <c r="AP124" s="56">
        <f ca="1">IFERROR(IF(AP$4&lt;$BD$4-$A124,SUM(OFFSET(AP$58,-(AP$4+$A124),1):OFFSET(AP$58,-(AP$4+1),1))/SUM(OFFSET(AP$58,-(AP$4+$A124),0):OFFSET(AP$58,-(AP$4+1),0)),SUM(AQ$5:OFFSET(AP$58,-(AP$4+1),1))/SUM(AP$5:OFFSET(AP$58,-(AP$4+1),0))),"")</f>
        <v>1.0041803455218552</v>
      </c>
      <c r="AQ124" s="56">
        <f ca="1">IFERROR(IF(AQ$4&lt;$BD$4-$A124,SUM(OFFSET(AQ$58,-(AQ$4+$A124),1):OFFSET(AQ$58,-(AQ$4+1),1))/SUM(OFFSET(AQ$58,-(AQ$4+$A124),0):OFFSET(AQ$58,-(AQ$4+1),0)),SUM(AR$5:OFFSET(AQ$58,-(AQ$4+1),1))/SUM(AQ$5:OFFSET(AQ$58,-(AQ$4+1),0))),"")</f>
        <v>1.0042944283438091</v>
      </c>
      <c r="AR124" s="56">
        <f ca="1">IFERROR(IF(AR$4&lt;$BD$4-$A124,SUM(OFFSET(AR$58,-(AR$4+$A124),1):OFFSET(AR$58,-(AR$4+1),1))/SUM(OFFSET(AR$58,-(AR$4+$A124),0):OFFSET(AR$58,-(AR$4+1),0)),SUM(AS$5:OFFSET(AR$58,-(AR$4+1),1))/SUM(AR$5:OFFSET(AR$58,-(AR$4+1),0))),"")</f>
        <v>1.001392576104752</v>
      </c>
      <c r="AS124" s="56">
        <f ca="1">IFERROR(IF(AS$4&lt;$BD$4-$A124,SUM(OFFSET(AS$58,-(AS$4+$A124),1):OFFSET(AS$58,-(AS$4+1),1))/SUM(OFFSET(AS$58,-(AS$4+$A124),0):OFFSET(AS$58,-(AS$4+1),0)),SUM(AT$5:OFFSET(AS$58,-(AS$4+1),1))/SUM(AS$5:OFFSET(AS$58,-(AS$4+1),0))),"")</f>
        <v>1.0014468697145291</v>
      </c>
      <c r="AT124" s="56">
        <f ca="1">IFERROR(IF(AT$4&lt;$BD$4-$A124,SUM(OFFSET(AT$58,-(AT$4+$A124),1):OFFSET(AT$58,-(AT$4+1),1))/SUM(OFFSET(AT$58,-(AT$4+$A124),0):OFFSET(AT$58,-(AT$4+1),0)),SUM(AU$5:OFFSET(AT$58,-(AT$4+1),1))/SUM(AT$5:OFFSET(AT$58,-(AT$4+1),0))),"")</f>
        <v>1.0011066652209994</v>
      </c>
      <c r="AU124" s="56">
        <f ca="1">IFERROR(IF(AU$4&lt;$BD$4-$A124,SUM(OFFSET(AU$58,-(AU$4+$A124),1):OFFSET(AU$58,-(AU$4+1),1))/SUM(OFFSET(AU$58,-(AU$4+$A124),0):OFFSET(AU$58,-(AU$4+1),0)),SUM(AV$5:OFFSET(AU$58,-(AU$4+1),1))/SUM(AU$5:OFFSET(AU$58,-(AU$4+1),0))),"")</f>
        <v>1.0011049429060257</v>
      </c>
      <c r="AV124" s="56">
        <f ca="1">IFERROR(IF(AV$4&lt;$BD$4-$A124,SUM(OFFSET(AV$58,-(AV$4+$A124),1):OFFSET(AV$58,-(AV$4+1),1))/SUM(OFFSET(AV$58,-(AV$4+$A124),0):OFFSET(AV$58,-(AV$4+1),0)),SUM(AW$5:OFFSET(AV$58,-(AV$4+1),1))/SUM(AV$5:OFFSET(AV$58,-(AV$4+1),0))),"")</f>
        <v>1.0009248987375921</v>
      </c>
      <c r="AW124" s="56">
        <f ca="1">IFERROR(IF(AW$4&lt;$BD$4-$A124,SUM(OFFSET(AW$58,-(AW$4+$A124),1):OFFSET(AW$58,-(AW$4+1),1))/SUM(OFFSET(AW$58,-(AW$4+$A124),0):OFFSET(AW$58,-(AW$4+1),0)),SUM(AX$5:OFFSET(AW$58,-(AW$4+1),1))/SUM(AW$5:OFFSET(AW$58,-(AW$4+1),0))),"")</f>
        <v>1.00117423303937</v>
      </c>
      <c r="AX124" s="56">
        <f ca="1">IFERROR(IF(AX$4&lt;$BD$4-$A124,SUM(OFFSET(AX$58,-(AX$4+$A124),1):OFFSET(AX$58,-(AX$4+1),1))/SUM(OFFSET(AX$58,-(AX$4+$A124),0):OFFSET(AX$58,-(AX$4+1),0)),SUM(AY$5:OFFSET(AX$58,-(AX$4+1),1))/SUM(AX$5:OFFSET(AX$58,-(AX$4+1),0))),"")</f>
        <v>1.0009839388288262</v>
      </c>
      <c r="AY124" s="56">
        <f ca="1">IFERROR(IF(AY$4&lt;$BD$4-$A124,SUM(OFFSET(AY$58,-(AY$4+$A124),1):OFFSET(AY$58,-(AY$4+1),1))/SUM(OFFSET(AY$58,-(AY$4+$A124),0):OFFSET(AY$58,-(AY$4+1),0)),SUM(AZ$5:OFFSET(AY$58,-(AY$4+1),1))/SUM(AY$5:OFFSET(AY$58,-(AY$4+1),0))),"")</f>
        <v>1.0007505545490742</v>
      </c>
      <c r="AZ124" s="56">
        <f ca="1">IFERROR(IF(AZ$4&lt;$BD$4-$A124,SUM(OFFSET(AZ$58,-(AZ$4+$A124),1):OFFSET(AZ$58,-(AZ$4+1),1))/SUM(OFFSET(AZ$58,-(AZ$4+$A124),0):OFFSET(AZ$58,-(AZ$4+1),0)),SUM(BA$5:OFFSET(AZ$58,-(AZ$4+1),1))/SUM(AZ$5:OFFSET(AZ$58,-(AZ$4+1),0))),"")</f>
        <v>1.0006227846107776</v>
      </c>
      <c r="BA124" s="56">
        <f ca="1">IFERROR(IF(BA$4&lt;$BD$4-$A124,SUM(OFFSET(BA$58,-(BA$4+$A124),1):OFFSET(BA$58,-(BA$4+1),1))/SUM(OFFSET(BA$58,-(BA$4+$A124),0):OFFSET(BA$58,-(BA$4+1),0)),SUM(BB$5:OFFSET(BA$58,-(BA$4+1),1))/SUM(BA$5:OFFSET(BA$58,-(BA$4+1),0))),"")</f>
        <v>1.0006685372281501</v>
      </c>
      <c r="BB124" s="56">
        <f ca="1">IFERROR(IF(BB$4&lt;$BD$4-$A124,SUM(OFFSET(BB$58,-(BB$4+$A124),1):OFFSET(BB$58,-(BB$4+1),1))/SUM(OFFSET(BB$58,-(BB$4+$A124),0):OFFSET(BB$58,-(BB$4+1),0)),SUM(BC$5:OFFSET(BB$58,-(BB$4+1),1))/SUM(BB$5:OFFSET(BB$58,-(BB$4+1),0))),"")</f>
        <v>1.0002766822569433</v>
      </c>
      <c r="BC124" s="56">
        <f ca="1">IFERROR(IF(BC$4&lt;$BD$4-$A124,SUM(OFFSET(BC$58,-(BC$4+$A124),1):OFFSET(BC$58,-(BC$4+1),1))/SUM(OFFSET(BC$58,-(BC$4+$A124),0):OFFSET(BC$58,-(BC$4+1),0)),SUM(BD$5:OFFSET(BC$58,-(BC$4+1),1))/SUM(BC$5:OFFSET(BC$58,-(BC$4+1),0))),"")</f>
        <v>1.0007585814526834</v>
      </c>
      <c r="BD124" s="57"/>
    </row>
    <row r="125" spans="1:68" x14ac:dyDescent="0.25">
      <c r="A125" s="99">
        <v>24</v>
      </c>
      <c r="B125" s="55" t="s">
        <v>5</v>
      </c>
      <c r="C125" s="56" t="str">
        <f ca="1">IFERROR(IF(C$4&lt;$BD$4-$A125,SUM(OFFSET(C$58,-(C$4+$A125),1):OFFSET(C$58,-(C$4+1),1))/SUM(OFFSET(C$58,-(C$4+$A125),0):OFFSET(C$58,-(C$4+1),0)),SUM(D$5:OFFSET(C$58,-(C$4+1),1))/SUM(C$5:OFFSET(C$58,-(C$4+1),0))),"")</f>
        <v/>
      </c>
      <c r="D125" s="56" t="str">
        <f ca="1">IFERROR(IF(D$4&lt;$BD$4-$A125,SUM(OFFSET(D$58,-(D$4+$A125),1):OFFSET(D$58,-(D$4+1),1))/SUM(OFFSET(D$58,-(D$4+$A125),0):OFFSET(D$58,-(D$4+1),0)),SUM(E$5:OFFSET(D$58,-(D$4+1),1))/SUM(D$5:OFFSET(D$58,-(D$4+1),0))),"")</f>
        <v/>
      </c>
      <c r="E125" s="56" t="str">
        <f ca="1">IFERROR(IF(E$4&lt;$BD$4-$A125,SUM(OFFSET(E$58,-(E$4+$A125),1):OFFSET(E$58,-(E$4+1),1))/SUM(OFFSET(E$58,-(E$4+$A125),0):OFFSET(E$58,-(E$4+1),0)),SUM(F$5:OFFSET(E$58,-(E$4+1),1))/SUM(E$5:OFFSET(E$58,-(E$4+1),0))),"")</f>
        <v/>
      </c>
      <c r="F125" s="56" t="str">
        <f ca="1">IFERROR(IF(F$4&lt;$BD$4-$A125,SUM(OFFSET(F$58,-(F$4+$A125),1):OFFSET(F$58,-(F$4+1),1))/SUM(OFFSET(F$58,-(F$4+$A125),0):OFFSET(F$58,-(F$4+1),0)),SUM(G$5:OFFSET(F$58,-(F$4+1),1))/SUM(F$5:OFFSET(F$58,-(F$4+1),0))),"")</f>
        <v/>
      </c>
      <c r="G125" s="56" t="str">
        <f ca="1">IFERROR(IF(G$4&lt;$BD$4-$A125,SUM(OFFSET(G$58,-(G$4+$A125),1):OFFSET(G$58,-(G$4+1),1))/SUM(OFFSET(G$58,-(G$4+$A125),0):OFFSET(G$58,-(G$4+1),0)),SUM(H$5:OFFSET(G$58,-(G$4+1),1))/SUM(G$5:OFFSET(G$58,-(G$4+1),0))),"")</f>
        <v/>
      </c>
      <c r="H125" s="56" t="str">
        <f ca="1">IFERROR(IF(H$4&lt;$BD$4-$A125,SUM(OFFSET(H$58,-(H$4+$A125),1):OFFSET(H$58,-(H$4+1),1))/SUM(OFFSET(H$58,-(H$4+$A125),0):OFFSET(H$58,-(H$4+1),0)),SUM(I$5:OFFSET(H$58,-(H$4+1),1))/SUM(H$5:OFFSET(H$58,-(H$4+1),0))),"")</f>
        <v/>
      </c>
      <c r="I125" s="56" t="str">
        <f ca="1">IFERROR(IF(I$4&lt;$BD$4-$A125,SUM(OFFSET(I$58,-(I$4+$A125),1):OFFSET(I$58,-(I$4+1),1))/SUM(OFFSET(I$58,-(I$4+$A125),0):OFFSET(I$58,-(I$4+1),0)),SUM(J$5:OFFSET(I$58,-(I$4+1),1))/SUM(I$5:OFFSET(I$58,-(I$4+1),0))),"")</f>
        <v/>
      </c>
      <c r="J125" s="56" t="str">
        <f ca="1">IFERROR(IF(J$4&lt;$BD$4-$A125,SUM(OFFSET(J$58,-(J$4+$A125),1):OFFSET(J$58,-(J$4+1),1))/SUM(OFFSET(J$58,-(J$4+$A125),0):OFFSET(J$58,-(J$4+1),0)),SUM(K$5:OFFSET(J$58,-(J$4+1),1))/SUM(J$5:OFFSET(J$58,-(J$4+1),0))),"")</f>
        <v/>
      </c>
      <c r="K125" s="56" t="str">
        <f ca="1">IFERROR(IF(K$4&lt;$BD$4-$A125,SUM(OFFSET(K$58,-(K$4+$A125),1):OFFSET(K$58,-(K$4+1),1))/SUM(OFFSET(K$58,-(K$4+$A125),0):OFFSET(K$58,-(K$4+1),0)),SUM(L$5:OFFSET(K$58,-(K$4+1),1))/SUM(K$5:OFFSET(K$58,-(K$4+1),0))),"")</f>
        <v/>
      </c>
      <c r="L125" s="56" t="str">
        <f ca="1">IFERROR(IF(L$4&lt;$BD$4-$A125,SUM(OFFSET(L$58,-(L$4+$A125),1):OFFSET(L$58,-(L$4+1),1))/SUM(OFFSET(L$58,-(L$4+$A125),0):OFFSET(L$58,-(L$4+1),0)),SUM(M$5:OFFSET(L$58,-(L$4+1),1))/SUM(L$5:OFFSET(L$58,-(L$4+1),0))),"")</f>
        <v/>
      </c>
      <c r="M125" s="56" t="str">
        <f ca="1">IFERROR(IF(M$4&lt;$BD$4-$A125,SUM(OFFSET(M$58,-(M$4+$A125),1):OFFSET(M$58,-(M$4+1),1))/SUM(OFFSET(M$58,-(M$4+$A125),0):OFFSET(M$58,-(M$4+1),0)),SUM(N$5:OFFSET(M$58,-(M$4+1),1))/SUM(M$5:OFFSET(M$58,-(M$4+1),0))),"")</f>
        <v/>
      </c>
      <c r="N125" s="56" t="str">
        <f ca="1">IFERROR(IF(N$4&lt;$BD$4-$A125,SUM(OFFSET(N$58,-(N$4+$A125),1):OFFSET(N$58,-(N$4+1),1))/SUM(OFFSET(N$58,-(N$4+$A125),0):OFFSET(N$58,-(N$4+1),0)),SUM(O$5:OFFSET(N$58,-(N$4+1),1))/SUM(N$5:OFFSET(N$58,-(N$4+1),0))),"")</f>
        <v/>
      </c>
      <c r="O125" s="56" t="str">
        <f ca="1">IFERROR(IF(O$4&lt;$BD$4-$A125,SUM(OFFSET(O$58,-(O$4+$A125),1):OFFSET(O$58,-(O$4+1),1))/SUM(OFFSET(O$58,-(O$4+$A125),0):OFFSET(O$58,-(O$4+1),0)),SUM(P$5:OFFSET(O$58,-(O$4+1),1))/SUM(O$5:OFFSET(O$58,-(O$4+1),0))),"")</f>
        <v/>
      </c>
      <c r="P125" s="56" t="str">
        <f ca="1">IFERROR(IF(P$4&lt;$BD$4-$A125,SUM(OFFSET(P$58,-(P$4+$A125),1):OFFSET(P$58,-(P$4+1),1))/SUM(OFFSET(P$58,-(P$4+$A125),0):OFFSET(P$58,-(P$4+1),0)),SUM(Q$5:OFFSET(P$58,-(P$4+1),1))/SUM(P$5:OFFSET(P$58,-(P$4+1),0))),"")</f>
        <v/>
      </c>
      <c r="Q125" s="56" t="str">
        <f ca="1">IFERROR(IF(Q$4&lt;$BD$4-$A125,SUM(OFFSET(Q$58,-(Q$4+$A125),1):OFFSET(Q$58,-(Q$4+1),1))/SUM(OFFSET(Q$58,-(Q$4+$A125),0):OFFSET(Q$58,-(Q$4+1),0)),SUM(R$5:OFFSET(Q$58,-(Q$4+1),1))/SUM(Q$5:OFFSET(Q$58,-(Q$4+1),0))),"")</f>
        <v/>
      </c>
      <c r="R125" s="56" t="str">
        <f ca="1">IFERROR(IF(R$4&lt;$BD$4-$A125,SUM(OFFSET(R$58,-(R$4+$A125),1):OFFSET(R$58,-(R$4+1),1))/SUM(OFFSET(R$58,-(R$4+$A125),0):OFFSET(R$58,-(R$4+1),0)),SUM(S$5:OFFSET(R$58,-(R$4+1),1))/SUM(R$5:OFFSET(R$58,-(R$4+1),0))),"")</f>
        <v/>
      </c>
      <c r="S125" s="56" t="str">
        <f ca="1">IFERROR(IF(S$4&lt;$BD$4-$A125,SUM(OFFSET(S$58,-(S$4+$A125),1):OFFSET(S$58,-(S$4+1),1))/SUM(OFFSET(S$58,-(S$4+$A125),0):OFFSET(S$58,-(S$4+1),0)),SUM(T$5:OFFSET(S$58,-(S$4+1),1))/SUM(S$5:OFFSET(S$58,-(S$4+1),0))),"")</f>
        <v/>
      </c>
      <c r="T125" s="56" t="str">
        <f ca="1">IFERROR(IF(T$4&lt;$BD$4-$A125,SUM(OFFSET(T$58,-(T$4+$A125),1):OFFSET(T$58,-(T$4+1),1))/SUM(OFFSET(T$58,-(T$4+$A125),0):OFFSET(T$58,-(T$4+1),0)),SUM(U$5:OFFSET(T$58,-(T$4+1),1))/SUM(T$5:OFFSET(T$58,-(T$4+1),0))),"")</f>
        <v/>
      </c>
      <c r="U125" s="56">
        <f ca="1">IFERROR(IF(U$4&lt;$BD$4-$A125,SUM(OFFSET(U$58,-(U$4+$A125),1):OFFSET(U$58,-(U$4+1),1))/SUM(OFFSET(U$58,-(U$4+$A125),0):OFFSET(U$58,-(U$4+1),0)),SUM(V$5:OFFSET(U$58,-(U$4+1),1))/SUM(U$5:OFFSET(U$58,-(U$4+1),0))),"")</f>
        <v>1.0282611591612956</v>
      </c>
      <c r="V125" s="56">
        <f ca="1">IFERROR(IF(V$4&lt;$BD$4-$A125,SUM(OFFSET(V$58,-(V$4+$A125),1):OFFSET(V$58,-(V$4+1),1))/SUM(OFFSET(V$58,-(V$4+$A125),0):OFFSET(V$58,-(V$4+1),0)),SUM(W$5:OFFSET(V$58,-(V$4+1),1))/SUM(V$5:OFFSET(V$58,-(V$4+1),0))),"")</f>
        <v>1.0257401972857632</v>
      </c>
      <c r="W125" s="56">
        <f ca="1">IFERROR(IF(W$4&lt;$BD$4-$A125,SUM(OFFSET(W$58,-(W$4+$A125),1):OFFSET(W$58,-(W$4+1),1))/SUM(OFFSET(W$58,-(W$4+$A125),0):OFFSET(W$58,-(W$4+1),0)),SUM(X$5:OFFSET(W$58,-(W$4+1),1))/SUM(W$5:OFFSET(W$58,-(W$4+1),0))),"")</f>
        <v>1.0244442171934727</v>
      </c>
      <c r="X125" s="56">
        <f ca="1">IFERROR(IF(X$4&lt;$BD$4-$A125,SUM(OFFSET(X$58,-(X$4+$A125),1):OFFSET(X$58,-(X$4+1),1))/SUM(OFFSET(X$58,-(X$4+$A125),0):OFFSET(X$58,-(X$4+1),0)),SUM(Y$5:OFFSET(X$58,-(X$4+1),1))/SUM(X$5:OFFSET(X$58,-(X$4+1),0))),"")</f>
        <v>1.0228825749372801</v>
      </c>
      <c r="Y125" s="56">
        <f ca="1">IFERROR(IF(Y$4&lt;$BD$4-$A125,SUM(OFFSET(Y$58,-(Y$4+$A125),1):OFFSET(Y$58,-(Y$4+1),1))/SUM(OFFSET(Y$58,-(Y$4+$A125),0):OFFSET(Y$58,-(Y$4+1),0)),SUM(Z$5:OFFSET(Y$58,-(Y$4+1),1))/SUM(Y$5:OFFSET(Y$58,-(Y$4+1),0))),"")</f>
        <v>1.0223461081677747</v>
      </c>
      <c r="Z125" s="56">
        <f ca="1">IFERROR(IF(Z$4&lt;$BD$4-$A125,SUM(OFFSET(Z$58,-(Z$4+$A125),1):OFFSET(Z$58,-(Z$4+1),1))/SUM(OFFSET(Z$58,-(Z$4+$A125),0):OFFSET(Z$58,-(Z$4+1),0)),SUM(AA$5:OFFSET(Z$58,-(Z$4+1),1))/SUM(Z$5:OFFSET(Z$58,-(Z$4+1),0))),"")</f>
        <v>1.0271701103958268</v>
      </c>
      <c r="AA125" s="56">
        <f ca="1">IFERROR(IF(AA$4&lt;$BD$4-$A125,SUM(OFFSET(AA$58,-(AA$4+$A125),1):OFFSET(AA$58,-(AA$4+1),1))/SUM(OFFSET(AA$58,-(AA$4+$A125),0):OFFSET(AA$58,-(AA$4+1),0)),SUM(AB$5:OFFSET(AA$58,-(AA$4+1),1))/SUM(AA$5:OFFSET(AA$58,-(AA$4+1),0))),"")</f>
        <v>1.0163656201391615</v>
      </c>
      <c r="AB125" s="56">
        <f ca="1">IFERROR(IF(AB$4&lt;$BD$4-$A125,SUM(OFFSET(AB$58,-(AB$4+$A125),1):OFFSET(AB$58,-(AB$4+1),1))/SUM(OFFSET(AB$58,-(AB$4+$A125),0):OFFSET(AB$58,-(AB$4+1),0)),SUM(AC$5:OFFSET(AB$58,-(AB$4+1),1))/SUM(AB$5:OFFSET(AB$58,-(AB$4+1),0))),"")</f>
        <v>1.0108014868920749</v>
      </c>
      <c r="AC125" s="56">
        <f ca="1">IFERROR(IF(AC$4&lt;$BD$4-$A125,SUM(OFFSET(AC$58,-(AC$4+$A125),1):OFFSET(AC$58,-(AC$4+1),1))/SUM(OFFSET(AC$58,-(AC$4+$A125),0):OFFSET(AC$58,-(AC$4+1),0)),SUM(AD$5:OFFSET(AC$58,-(AC$4+1),1))/SUM(AC$5:OFFSET(AC$58,-(AC$4+1),0))),"")</f>
        <v>1.0098219267934496</v>
      </c>
      <c r="AD125" s="56">
        <f ca="1">IFERROR(IF(AD$4&lt;$BD$4-$A125,SUM(OFFSET(AD$58,-(AD$4+$A125),1):OFFSET(AD$58,-(AD$4+1),1))/SUM(OFFSET(AD$58,-(AD$4+$A125),0):OFFSET(AD$58,-(AD$4+1),0)),SUM(AE$5:OFFSET(AD$58,-(AD$4+1),1))/SUM(AD$5:OFFSET(AD$58,-(AD$4+1),0))),"")</f>
        <v>1.0088280223184807</v>
      </c>
      <c r="AE125" s="56">
        <f ca="1">IFERROR(IF(AE$4&lt;$BD$4-$A125,SUM(OFFSET(AE$58,-(AE$4+$A125),1):OFFSET(AE$58,-(AE$4+1),1))/SUM(OFFSET(AE$58,-(AE$4+$A125),0):OFFSET(AE$58,-(AE$4+1),0)),SUM(AF$5:OFFSET(AE$58,-(AE$4+1),1))/SUM(AE$5:OFFSET(AE$58,-(AE$4+1),0))),"")</f>
        <v>1.0080955485872063</v>
      </c>
      <c r="AF125" s="56">
        <f ca="1">IFERROR(IF(AF$4&lt;$BD$4-$A125,SUM(OFFSET(AF$58,-(AF$4+$A125),1):OFFSET(AF$58,-(AF$4+1),1))/SUM(OFFSET(AF$58,-(AF$4+$A125),0):OFFSET(AF$58,-(AF$4+1),0)),SUM(AG$5:OFFSET(AF$58,-(AF$4+1),1))/SUM(AF$5:OFFSET(AF$58,-(AF$4+1),0))),"")</f>
        <v>1.0073907908152486</v>
      </c>
      <c r="AG125" s="56">
        <f ca="1">IFERROR(IF(AG$4&lt;$BD$4-$A125,SUM(OFFSET(AG$58,-(AG$4+$A125),1):OFFSET(AG$58,-(AG$4+1),1))/SUM(OFFSET(AG$58,-(AG$4+$A125),0):OFFSET(AG$58,-(AG$4+1),0)),SUM(AH$5:OFFSET(AG$58,-(AG$4+1),1))/SUM(AG$5:OFFSET(AG$58,-(AG$4+1),0))),"")</f>
        <v>1.0068640124169572</v>
      </c>
      <c r="AH125" s="56">
        <f ca="1">IFERROR(IF(AH$4&lt;$BD$4-$A125,SUM(OFFSET(AH$58,-(AH$4+$A125),1):OFFSET(AH$58,-(AH$4+1),1))/SUM(OFFSET(AH$58,-(AH$4+$A125),0):OFFSET(AH$58,-(AH$4+1),0)),SUM(AI$5:OFFSET(AH$58,-(AH$4+1),1))/SUM(AH$5:OFFSET(AH$58,-(AH$4+1),0))),"")</f>
        <v>1.0062071616799113</v>
      </c>
      <c r="AI125" s="56">
        <f ca="1">IFERROR(IF(AI$4&lt;$BD$4-$A125,SUM(OFFSET(AI$58,-(AI$4+$A125),1):OFFSET(AI$58,-(AI$4+1),1))/SUM(OFFSET(AI$58,-(AI$4+$A125),0):OFFSET(AI$58,-(AI$4+1),0)),SUM(AJ$5:OFFSET(AI$58,-(AI$4+1),1))/SUM(AI$5:OFFSET(AI$58,-(AI$4+1),0))),"")</f>
        <v>1.0060690467531295</v>
      </c>
      <c r="AJ125" s="56">
        <f ca="1">IFERROR(IF(AJ$4&lt;$BD$4-$A125,SUM(OFFSET(AJ$58,-(AJ$4+$A125),1):OFFSET(AJ$58,-(AJ$4+1),1))/SUM(OFFSET(AJ$58,-(AJ$4+$A125),0):OFFSET(AJ$58,-(AJ$4+1),0)),SUM(AK$5:OFFSET(AJ$58,-(AJ$4+1),1))/SUM(AJ$5:OFFSET(AJ$58,-(AJ$4+1),0))),"")</f>
        <v>1.0054439852327217</v>
      </c>
      <c r="AK125" s="56">
        <f ca="1">IFERROR(IF(AK$4&lt;$BD$4-$A125,SUM(OFFSET(AK$58,-(AK$4+$A125),1):OFFSET(AK$58,-(AK$4+1),1))/SUM(OFFSET(AK$58,-(AK$4+$A125),0):OFFSET(AK$58,-(AK$4+1),0)),SUM(AL$5:OFFSET(AK$58,-(AK$4+1),1))/SUM(AK$5:OFFSET(AK$58,-(AK$4+1),0))),"")</f>
        <v>1.0053182545103714</v>
      </c>
      <c r="AL125" s="56">
        <f ca="1">IFERROR(IF(AL$4&lt;$BD$4-$A125,SUM(OFFSET(AL$58,-(AL$4+$A125),1):OFFSET(AL$58,-(AL$4+1),1))/SUM(OFFSET(AL$58,-(AL$4+$A125),0):OFFSET(AL$58,-(AL$4+1),0)),SUM(AM$5:OFFSET(AL$58,-(AL$4+1),1))/SUM(AL$5:OFFSET(AL$58,-(AL$4+1),0))),"")</f>
        <v>1.0057739563283061</v>
      </c>
      <c r="AM125" s="56">
        <f ca="1">IFERROR(IF(AM$4&lt;$BD$4-$A125,SUM(OFFSET(AM$58,-(AM$4+$A125),1):OFFSET(AM$58,-(AM$4+1),1))/SUM(OFFSET(AM$58,-(AM$4+$A125),0):OFFSET(AM$58,-(AM$4+1),0)),SUM(AN$5:OFFSET(AM$58,-(AM$4+1),1))/SUM(AM$5:OFFSET(AM$58,-(AM$4+1),0))),"")</f>
        <v>1.0047372934701899</v>
      </c>
      <c r="AN125" s="56">
        <f ca="1">IFERROR(IF(AN$4&lt;$BD$4-$A125,SUM(OFFSET(AN$58,-(AN$4+$A125),1):OFFSET(AN$58,-(AN$4+1),1))/SUM(OFFSET(AN$58,-(AN$4+$A125),0):OFFSET(AN$58,-(AN$4+1),0)),SUM(AO$5:OFFSET(AN$58,-(AN$4+1),1))/SUM(AN$5:OFFSET(AN$58,-(AN$4+1),0))),"")</f>
        <v>1.0041488320481473</v>
      </c>
      <c r="AO125" s="56">
        <f ca="1">IFERROR(IF(AO$4&lt;$BD$4-$A125,SUM(OFFSET(AO$58,-(AO$4+$A125),1):OFFSET(AO$58,-(AO$4+1),1))/SUM(OFFSET(AO$58,-(AO$4+$A125),0):OFFSET(AO$58,-(AO$4+1),0)),SUM(AP$5:OFFSET(AO$58,-(AO$4+1),1))/SUM(AO$5:OFFSET(AO$58,-(AO$4+1),0))),"")</f>
        <v>1.0042454433565233</v>
      </c>
      <c r="AP125" s="56">
        <f ca="1">IFERROR(IF(AP$4&lt;$BD$4-$A125,SUM(OFFSET(AP$58,-(AP$4+$A125),1):OFFSET(AP$58,-(AP$4+1),1))/SUM(OFFSET(AP$58,-(AP$4+$A125),0):OFFSET(AP$58,-(AP$4+1),0)),SUM(AQ$5:OFFSET(AP$58,-(AP$4+1),1))/SUM(AP$5:OFFSET(AP$58,-(AP$4+1),0))),"")</f>
        <v>1.0041803455218552</v>
      </c>
      <c r="AQ125" s="56">
        <f ca="1">IFERROR(IF(AQ$4&lt;$BD$4-$A125,SUM(OFFSET(AQ$58,-(AQ$4+$A125),1):OFFSET(AQ$58,-(AQ$4+1),1))/SUM(OFFSET(AQ$58,-(AQ$4+$A125),0):OFFSET(AQ$58,-(AQ$4+1),0)),SUM(AR$5:OFFSET(AQ$58,-(AQ$4+1),1))/SUM(AQ$5:OFFSET(AQ$58,-(AQ$4+1),0))),"")</f>
        <v>1.0042944283438091</v>
      </c>
      <c r="AR125" s="56">
        <f ca="1">IFERROR(IF(AR$4&lt;$BD$4-$A125,SUM(OFFSET(AR$58,-(AR$4+$A125),1):OFFSET(AR$58,-(AR$4+1),1))/SUM(OFFSET(AR$58,-(AR$4+$A125),0):OFFSET(AR$58,-(AR$4+1),0)),SUM(AS$5:OFFSET(AR$58,-(AR$4+1),1))/SUM(AR$5:OFFSET(AR$58,-(AR$4+1),0))),"")</f>
        <v>1.001392576104752</v>
      </c>
      <c r="AS125" s="56">
        <f ca="1">IFERROR(IF(AS$4&lt;$BD$4-$A125,SUM(OFFSET(AS$58,-(AS$4+$A125),1):OFFSET(AS$58,-(AS$4+1),1))/SUM(OFFSET(AS$58,-(AS$4+$A125),0):OFFSET(AS$58,-(AS$4+1),0)),SUM(AT$5:OFFSET(AS$58,-(AS$4+1),1))/SUM(AS$5:OFFSET(AS$58,-(AS$4+1),0))),"")</f>
        <v>1.0014468697145291</v>
      </c>
      <c r="AT125" s="56">
        <f ca="1">IFERROR(IF(AT$4&lt;$BD$4-$A125,SUM(OFFSET(AT$58,-(AT$4+$A125),1):OFFSET(AT$58,-(AT$4+1),1))/SUM(OFFSET(AT$58,-(AT$4+$A125),0):OFFSET(AT$58,-(AT$4+1),0)),SUM(AU$5:OFFSET(AT$58,-(AT$4+1),1))/SUM(AT$5:OFFSET(AT$58,-(AT$4+1),0))),"")</f>
        <v>1.0011066652209994</v>
      </c>
      <c r="AU125" s="56">
        <f ca="1">IFERROR(IF(AU$4&lt;$BD$4-$A125,SUM(OFFSET(AU$58,-(AU$4+$A125),1):OFFSET(AU$58,-(AU$4+1),1))/SUM(OFFSET(AU$58,-(AU$4+$A125),0):OFFSET(AU$58,-(AU$4+1),0)),SUM(AV$5:OFFSET(AU$58,-(AU$4+1),1))/SUM(AU$5:OFFSET(AU$58,-(AU$4+1),0))),"")</f>
        <v>1.0011049429060257</v>
      </c>
      <c r="AV125" s="56">
        <f ca="1">IFERROR(IF(AV$4&lt;$BD$4-$A125,SUM(OFFSET(AV$58,-(AV$4+$A125),1):OFFSET(AV$58,-(AV$4+1),1))/SUM(OFFSET(AV$58,-(AV$4+$A125),0):OFFSET(AV$58,-(AV$4+1),0)),SUM(AW$5:OFFSET(AV$58,-(AV$4+1),1))/SUM(AV$5:OFFSET(AV$58,-(AV$4+1),0))),"")</f>
        <v>1.0009248987375921</v>
      </c>
      <c r="AW125" s="56">
        <f ca="1">IFERROR(IF(AW$4&lt;$BD$4-$A125,SUM(OFFSET(AW$58,-(AW$4+$A125),1):OFFSET(AW$58,-(AW$4+1),1))/SUM(OFFSET(AW$58,-(AW$4+$A125),0):OFFSET(AW$58,-(AW$4+1),0)),SUM(AX$5:OFFSET(AW$58,-(AW$4+1),1))/SUM(AW$5:OFFSET(AW$58,-(AW$4+1),0))),"")</f>
        <v>1.00117423303937</v>
      </c>
      <c r="AX125" s="56">
        <f ca="1">IFERROR(IF(AX$4&lt;$BD$4-$A125,SUM(OFFSET(AX$58,-(AX$4+$A125),1):OFFSET(AX$58,-(AX$4+1),1))/SUM(OFFSET(AX$58,-(AX$4+$A125),0):OFFSET(AX$58,-(AX$4+1),0)),SUM(AY$5:OFFSET(AX$58,-(AX$4+1),1))/SUM(AX$5:OFFSET(AX$58,-(AX$4+1),0))),"")</f>
        <v>1.0009839388288262</v>
      </c>
      <c r="AY125" s="56">
        <f ca="1">IFERROR(IF(AY$4&lt;$BD$4-$A125,SUM(OFFSET(AY$58,-(AY$4+$A125),1):OFFSET(AY$58,-(AY$4+1),1))/SUM(OFFSET(AY$58,-(AY$4+$A125),0):OFFSET(AY$58,-(AY$4+1),0)),SUM(AZ$5:OFFSET(AY$58,-(AY$4+1),1))/SUM(AY$5:OFFSET(AY$58,-(AY$4+1),0))),"")</f>
        <v>1.0007505545490742</v>
      </c>
      <c r="AZ125" s="56">
        <f ca="1">IFERROR(IF(AZ$4&lt;$BD$4-$A125,SUM(OFFSET(AZ$58,-(AZ$4+$A125),1):OFFSET(AZ$58,-(AZ$4+1),1))/SUM(OFFSET(AZ$58,-(AZ$4+$A125),0):OFFSET(AZ$58,-(AZ$4+1),0)),SUM(BA$5:OFFSET(AZ$58,-(AZ$4+1),1))/SUM(AZ$5:OFFSET(AZ$58,-(AZ$4+1),0))),"")</f>
        <v>1.0006227846107776</v>
      </c>
      <c r="BA125" s="56">
        <f ca="1">IFERROR(IF(BA$4&lt;$BD$4-$A125,SUM(OFFSET(BA$58,-(BA$4+$A125),1):OFFSET(BA$58,-(BA$4+1),1))/SUM(OFFSET(BA$58,-(BA$4+$A125),0):OFFSET(BA$58,-(BA$4+1),0)),SUM(BB$5:OFFSET(BA$58,-(BA$4+1),1))/SUM(BA$5:OFFSET(BA$58,-(BA$4+1),0))),"")</f>
        <v>1.0006685372281501</v>
      </c>
      <c r="BB125" s="56">
        <f ca="1">IFERROR(IF(BB$4&lt;$BD$4-$A125,SUM(OFFSET(BB$58,-(BB$4+$A125),1):OFFSET(BB$58,-(BB$4+1),1))/SUM(OFFSET(BB$58,-(BB$4+$A125),0):OFFSET(BB$58,-(BB$4+1),0)),SUM(BC$5:OFFSET(BB$58,-(BB$4+1),1))/SUM(BB$5:OFFSET(BB$58,-(BB$4+1),0))),"")</f>
        <v>1.0002766822569433</v>
      </c>
      <c r="BC125" s="56">
        <f ca="1">IFERROR(IF(BC$4&lt;$BD$4-$A125,SUM(OFFSET(BC$58,-(BC$4+$A125),1):OFFSET(BC$58,-(BC$4+1),1))/SUM(OFFSET(BC$58,-(BC$4+$A125),0):OFFSET(BC$58,-(BC$4+1),0)),SUM(BD$5:OFFSET(BC$58,-(BC$4+1),1))/SUM(BC$5:OFFSET(BC$58,-(BC$4+1),0))),"")</f>
        <v>1.0007585814526834</v>
      </c>
      <c r="BD125" s="57"/>
    </row>
    <row r="126" spans="1:68" x14ac:dyDescent="0.25">
      <c r="B126" s="59"/>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c r="AI126" s="58"/>
      <c r="AJ126" s="58"/>
      <c r="AK126" s="58"/>
      <c r="AL126" s="58"/>
      <c r="AM126" s="58"/>
      <c r="AN126" s="58"/>
      <c r="AO126" s="58"/>
      <c r="AP126" s="58"/>
      <c r="AQ126" s="58"/>
      <c r="AR126" s="58"/>
      <c r="AS126" s="58"/>
      <c r="AT126" s="58"/>
      <c r="AU126" s="58"/>
      <c r="AV126" s="58"/>
      <c r="AW126" s="58"/>
      <c r="AX126" s="58"/>
      <c r="AY126" s="58"/>
      <c r="AZ126" s="58"/>
      <c r="BA126" s="58"/>
      <c r="BB126" s="58"/>
      <c r="BC126" s="58"/>
      <c r="BD126" s="57"/>
    </row>
    <row r="127" spans="1:68" x14ac:dyDescent="0.25">
      <c r="B127" s="100" t="s">
        <v>6</v>
      </c>
      <c r="C127" s="101" t="str">
        <f ca="1">IFERROR(AVERAGE(C119:C125),"")</f>
        <v/>
      </c>
      <c r="D127" s="101" t="str">
        <f t="shared" ref="D127:BC127" ca="1" si="110">IFERROR(AVERAGE(D119:D125),"")</f>
        <v/>
      </c>
      <c r="E127" s="101" t="str">
        <f t="shared" ca="1" si="110"/>
        <v/>
      </c>
      <c r="F127" s="101" t="str">
        <f t="shared" ca="1" si="110"/>
        <v/>
      </c>
      <c r="G127" s="101" t="str">
        <f t="shared" ca="1" si="110"/>
        <v/>
      </c>
      <c r="H127" s="101" t="str">
        <f t="shared" ca="1" si="110"/>
        <v/>
      </c>
      <c r="I127" s="101" t="str">
        <f t="shared" ca="1" si="110"/>
        <v/>
      </c>
      <c r="J127" s="101" t="str">
        <f t="shared" ca="1" si="110"/>
        <v/>
      </c>
      <c r="K127" s="101" t="str">
        <f t="shared" ca="1" si="110"/>
        <v/>
      </c>
      <c r="L127" s="101" t="str">
        <f t="shared" ca="1" si="110"/>
        <v/>
      </c>
      <c r="M127" s="101" t="str">
        <f t="shared" ca="1" si="110"/>
        <v/>
      </c>
      <c r="N127" s="101" t="str">
        <f t="shared" ca="1" si="110"/>
        <v/>
      </c>
      <c r="O127" s="101" t="str">
        <f t="shared" ca="1" si="110"/>
        <v/>
      </c>
      <c r="P127" s="101" t="str">
        <f t="shared" ca="1" si="110"/>
        <v/>
      </c>
      <c r="Q127" s="101" t="str">
        <f t="shared" ca="1" si="110"/>
        <v/>
      </c>
      <c r="R127" s="101" t="str">
        <f t="shared" ca="1" si="110"/>
        <v/>
      </c>
      <c r="S127" s="101" t="str">
        <f t="shared" ca="1" si="110"/>
        <v/>
      </c>
      <c r="T127" s="101" t="str">
        <f t="shared" ca="1" si="110"/>
        <v/>
      </c>
      <c r="U127" s="101">
        <f t="shared" ca="1" si="110"/>
        <v>1.0282141854697076</v>
      </c>
      <c r="V127" s="101">
        <f t="shared" ca="1" si="110"/>
        <v>1.0256081788673781</v>
      </c>
      <c r="W127" s="101">
        <f t="shared" ca="1" si="110"/>
        <v>1.024145469494405</v>
      </c>
      <c r="X127" s="101">
        <f t="shared" ca="1" si="110"/>
        <v>1.0226046823568313</v>
      </c>
      <c r="Y127" s="101">
        <f t="shared" ca="1" si="110"/>
        <v>1.0219504098845753</v>
      </c>
      <c r="Z127" s="101">
        <f t="shared" ca="1" si="110"/>
        <v>1.0268638936106529</v>
      </c>
      <c r="AA127" s="101">
        <f t="shared" ca="1" si="110"/>
        <v>1.0160160482862233</v>
      </c>
      <c r="AB127" s="101">
        <f t="shared" ca="1" si="110"/>
        <v>1.0105303664953327</v>
      </c>
      <c r="AC127" s="101">
        <f t="shared" ca="1" si="110"/>
        <v>1.0094351682940552</v>
      </c>
      <c r="AD127" s="101">
        <f t="shared" ca="1" si="110"/>
        <v>1.0085163660836396</v>
      </c>
      <c r="AE127" s="101">
        <f t="shared" ca="1" si="110"/>
        <v>1.0078121380415894</v>
      </c>
      <c r="AF127" s="101">
        <f t="shared" ca="1" si="110"/>
        <v>1.0071297583098457</v>
      </c>
      <c r="AG127" s="101">
        <f t="shared" ca="1" si="110"/>
        <v>1.0066480088505902</v>
      </c>
      <c r="AH127" s="101">
        <f t="shared" ca="1" si="110"/>
        <v>1.0059256358581037</v>
      </c>
      <c r="AI127" s="101">
        <f t="shared" ca="1" si="110"/>
        <v>1.0056886721855209</v>
      </c>
      <c r="AJ127" s="101">
        <f t="shared" ca="1" si="110"/>
        <v>1.0050744579040574</v>
      </c>
      <c r="AK127" s="101">
        <f t="shared" ca="1" si="110"/>
        <v>1.0048791448187604</v>
      </c>
      <c r="AL127" s="101">
        <f t="shared" ca="1" si="110"/>
        <v>1.0051998490632359</v>
      </c>
      <c r="AM127" s="101">
        <f t="shared" ca="1" si="110"/>
        <v>1.004236448324737</v>
      </c>
      <c r="AN127" s="101">
        <f t="shared" ca="1" si="110"/>
        <v>1.0035520555693471</v>
      </c>
      <c r="AO127" s="101">
        <f t="shared" ca="1" si="110"/>
        <v>1.003473983334717</v>
      </c>
      <c r="AP127" s="101">
        <f t="shared" ca="1" si="110"/>
        <v>1.0033797548688526</v>
      </c>
      <c r="AQ127" s="101">
        <f t="shared" ca="1" si="110"/>
        <v>1.0032675033024874</v>
      </c>
      <c r="AR127" s="101">
        <f t="shared" ca="1" si="110"/>
        <v>1.0014049661298656</v>
      </c>
      <c r="AS127" s="101">
        <f t="shared" ca="1" si="110"/>
        <v>1.001452248822708</v>
      </c>
      <c r="AT127" s="101">
        <f t="shared" ca="1" si="110"/>
        <v>1.0011133163107615</v>
      </c>
      <c r="AU127" s="101">
        <f t="shared" ca="1" si="110"/>
        <v>1.0011037985754798</v>
      </c>
      <c r="AV127" s="101">
        <f t="shared" ca="1" si="110"/>
        <v>1.0009309319869759</v>
      </c>
      <c r="AW127" s="101">
        <f t="shared" ca="1" si="110"/>
        <v>1.0011789923784338</v>
      </c>
      <c r="AX127" s="101">
        <f t="shared" ca="1" si="110"/>
        <v>1.00098410903001</v>
      </c>
      <c r="AY127" s="101">
        <f t="shared" ca="1" si="110"/>
        <v>1.0007475061282072</v>
      </c>
      <c r="AZ127" s="101">
        <f t="shared" ca="1" si="110"/>
        <v>1.0006290255725416</v>
      </c>
      <c r="BA127" s="101">
        <f t="shared" ca="1" si="110"/>
        <v>1.000667058424056</v>
      </c>
      <c r="BB127" s="101">
        <f t="shared" ca="1" si="110"/>
        <v>1.0002787501176948</v>
      </c>
      <c r="BC127" s="101">
        <f t="shared" ca="1" si="110"/>
        <v>1.0007585814526834</v>
      </c>
      <c r="BD127" s="102"/>
    </row>
    <row r="128" spans="1:68" ht="15.75" thickBot="1" x14ac:dyDescent="0.3">
      <c r="B128" s="60" t="s">
        <v>30</v>
      </c>
      <c r="C128" s="64" t="str">
        <f ca="1">IFERROR(D128*C127,"N/A ")</f>
        <v xml:space="preserve">N/A </v>
      </c>
      <c r="D128" s="64" t="str">
        <f t="shared" ref="D128:BC128" ca="1" si="111">IFERROR(E128*D127,"N/A ")</f>
        <v xml:space="preserve">N/A </v>
      </c>
      <c r="E128" s="64" t="str">
        <f t="shared" ca="1" si="111"/>
        <v xml:space="preserve">N/A </v>
      </c>
      <c r="F128" s="64" t="str">
        <f t="shared" ca="1" si="111"/>
        <v xml:space="preserve">N/A </v>
      </c>
      <c r="G128" s="64" t="str">
        <f t="shared" ca="1" si="111"/>
        <v xml:space="preserve">N/A </v>
      </c>
      <c r="H128" s="64" t="str">
        <f t="shared" ca="1" si="111"/>
        <v xml:space="preserve">N/A </v>
      </c>
      <c r="I128" s="64" t="str">
        <f t="shared" ca="1" si="111"/>
        <v xml:space="preserve">N/A </v>
      </c>
      <c r="J128" s="64" t="str">
        <f t="shared" ca="1" si="111"/>
        <v xml:space="preserve">N/A </v>
      </c>
      <c r="K128" s="64" t="str">
        <f t="shared" ca="1" si="111"/>
        <v xml:space="preserve">N/A </v>
      </c>
      <c r="L128" s="64" t="str">
        <f t="shared" ca="1" si="111"/>
        <v xml:space="preserve">N/A </v>
      </c>
      <c r="M128" s="64" t="str">
        <f t="shared" ca="1" si="111"/>
        <v xml:space="preserve">N/A </v>
      </c>
      <c r="N128" s="64" t="str">
        <f t="shared" ca="1" si="111"/>
        <v xml:space="preserve">N/A </v>
      </c>
      <c r="O128" s="64" t="str">
        <f t="shared" ca="1" si="111"/>
        <v xml:space="preserve">N/A </v>
      </c>
      <c r="P128" s="64" t="str">
        <f t="shared" ca="1" si="111"/>
        <v xml:space="preserve">N/A </v>
      </c>
      <c r="Q128" s="64" t="str">
        <f t="shared" ca="1" si="111"/>
        <v xml:space="preserve">N/A </v>
      </c>
      <c r="R128" s="64" t="str">
        <f t="shared" ca="1" si="111"/>
        <v xml:space="preserve">N/A </v>
      </c>
      <c r="S128" s="64" t="str">
        <f t="shared" ca="1" si="111"/>
        <v xml:space="preserve">N/A </v>
      </c>
      <c r="T128" s="64" t="str">
        <f t="shared" ca="1" si="111"/>
        <v xml:space="preserve">N/A </v>
      </c>
      <c r="U128" s="64">
        <f t="shared" ca="1" si="111"/>
        <v>1.3087964413893129</v>
      </c>
      <c r="V128" s="64">
        <f t="shared" ca="1" si="111"/>
        <v>1.2728830820316199</v>
      </c>
      <c r="W128" s="64">
        <f t="shared" ca="1" si="111"/>
        <v>1.2411007519824167</v>
      </c>
      <c r="X128" s="64">
        <f t="shared" ca="1" si="111"/>
        <v>1.2118402990105663</v>
      </c>
      <c r="Y128" s="64">
        <f t="shared" ca="1" si="111"/>
        <v>1.1850525622644299</v>
      </c>
      <c r="Z128" s="64">
        <f t="shared" ca="1" si="111"/>
        <v>1.1595988912987238</v>
      </c>
      <c r="AA128" s="64">
        <f t="shared" ca="1" si="111"/>
        <v>1.1292625035449917</v>
      </c>
      <c r="AB128" s="64">
        <f t="shared" ca="1" si="111"/>
        <v>1.1114612859214066</v>
      </c>
      <c r="AC128" s="64">
        <f t="shared" ca="1" si="111"/>
        <v>1.0998791553153588</v>
      </c>
      <c r="AD128" s="64">
        <f t="shared" ca="1" si="111"/>
        <v>1.089598609065854</v>
      </c>
      <c r="AE128" s="64">
        <f t="shared" ca="1" si="111"/>
        <v>1.0803975480309558</v>
      </c>
      <c r="AF128" s="64">
        <f t="shared" ca="1" si="111"/>
        <v>1.0720227582597055</v>
      </c>
      <c r="AG128" s="64">
        <f t="shared" ca="1" si="111"/>
        <v>1.0644336039268292</v>
      </c>
      <c r="AH128" s="64">
        <f t="shared" ca="1" si="111"/>
        <v>1.0574039729559686</v>
      </c>
      <c r="AI128" s="64">
        <f t="shared" ca="1" si="111"/>
        <v>1.051175092136857</v>
      </c>
      <c r="AJ128" s="64">
        <f t="shared" ca="1" si="111"/>
        <v>1.045229126278699</v>
      </c>
      <c r="AK128" s="64">
        <f t="shared" ca="1" si="111"/>
        <v>1.0399519339675376</v>
      </c>
      <c r="AL128" s="64">
        <f t="shared" ca="1" si="111"/>
        <v>1.0349024948220047</v>
      </c>
      <c r="AM128" s="64">
        <f t="shared" ca="1" si="111"/>
        <v>1.0295489954424977</v>
      </c>
      <c r="AN128" s="64">
        <f t="shared" ca="1" si="111"/>
        <v>1.0252057642002408</v>
      </c>
      <c r="AO128" s="64">
        <f t="shared" ca="1" si="111"/>
        <v>1.0215770656945233</v>
      </c>
      <c r="AP128" s="64">
        <f t="shared" ca="1" si="111"/>
        <v>1.018040410275159</v>
      </c>
      <c r="AQ128" s="64">
        <f t="shared" ca="1" si="111"/>
        <v>1.0146112728856311</v>
      </c>
      <c r="AR128" s="64">
        <f t="shared" ca="1" si="111"/>
        <v>1.01130682449676</v>
      </c>
      <c r="AS128" s="64">
        <f t="shared" ca="1" si="111"/>
        <v>1.0098879661094173</v>
      </c>
      <c r="AT128" s="64">
        <f t="shared" ca="1" si="111"/>
        <v>1.0084234842915638</v>
      </c>
      <c r="AU128" s="64">
        <f t="shared" ca="1" si="111"/>
        <v>1.007302038502236</v>
      </c>
      <c r="AV128" s="64">
        <f t="shared" ca="1" si="111"/>
        <v>1.0061914058617858</v>
      </c>
      <c r="AW128" s="64">
        <f t="shared" ca="1" si="111"/>
        <v>1.0052555812860806</v>
      </c>
      <c r="AX128" s="64">
        <f t="shared" ca="1" si="111"/>
        <v>1.0040717883002743</v>
      </c>
      <c r="AY128" s="64">
        <f t="shared" ca="1" si="111"/>
        <v>1.0030846436445993</v>
      </c>
      <c r="AZ128" s="64">
        <f t="shared" ca="1" si="111"/>
        <v>1.0023353917967124</v>
      </c>
      <c r="BA128" s="64">
        <f t="shared" ca="1" si="111"/>
        <v>1.0017052935509185</v>
      </c>
      <c r="BB128" s="64">
        <f t="shared" ca="1" si="111"/>
        <v>1.0010375430250473</v>
      </c>
      <c r="BC128" s="64">
        <f t="shared" ca="1" si="111"/>
        <v>1.0007585814526834</v>
      </c>
      <c r="BD128" s="103">
        <v>1</v>
      </c>
    </row>
    <row r="129" spans="2:2" x14ac:dyDescent="0.25">
      <c r="B129" s="12"/>
    </row>
    <row r="130" spans="2:2" x14ac:dyDescent="0.25">
      <c r="B130" s="12"/>
    </row>
    <row r="131" spans="2:2" x14ac:dyDescent="0.25">
      <c r="B131" s="12"/>
    </row>
    <row r="132" spans="2:2" x14ac:dyDescent="0.25">
      <c r="B132" s="12"/>
    </row>
    <row r="133" spans="2:2" x14ac:dyDescent="0.25">
      <c r="B133" s="12"/>
    </row>
    <row r="134" spans="2:2" x14ac:dyDescent="0.25">
      <c r="B134" s="12"/>
    </row>
    <row r="135" spans="2:2" x14ac:dyDescent="0.25">
      <c r="B135" s="12"/>
    </row>
    <row r="136" spans="2:2" x14ac:dyDescent="0.25">
      <c r="B136" s="12"/>
    </row>
    <row r="137" spans="2:2" x14ac:dyDescent="0.25">
      <c r="B137" s="12"/>
    </row>
    <row r="138" spans="2:2" x14ac:dyDescent="0.25">
      <c r="B138" s="12"/>
    </row>
    <row r="139" spans="2:2" x14ac:dyDescent="0.25">
      <c r="B139" s="12"/>
    </row>
    <row r="140" spans="2:2" x14ac:dyDescent="0.25">
      <c r="B140" s="12"/>
    </row>
    <row r="141" spans="2:2" x14ac:dyDescent="0.25">
      <c r="B141" s="12"/>
    </row>
    <row r="142" spans="2:2" x14ac:dyDescent="0.25">
      <c r="B142" s="12"/>
    </row>
    <row r="143" spans="2:2" x14ac:dyDescent="0.25">
      <c r="B143" s="12"/>
    </row>
    <row r="144" spans="2:2" x14ac:dyDescent="0.25">
      <c r="B144" s="12"/>
    </row>
    <row r="145" spans="2:2" x14ac:dyDescent="0.25">
      <c r="B145" s="12"/>
    </row>
    <row r="146" spans="2:2" x14ac:dyDescent="0.25">
      <c r="B146" s="12"/>
    </row>
    <row r="147" spans="2:2" x14ac:dyDescent="0.25">
      <c r="B147" s="12"/>
    </row>
    <row r="148" spans="2:2" x14ac:dyDescent="0.25">
      <c r="B148" s="12"/>
    </row>
    <row r="149" spans="2:2" x14ac:dyDescent="0.25">
      <c r="B149" s="12"/>
    </row>
    <row r="150" spans="2:2" x14ac:dyDescent="0.25">
      <c r="B150" s="12"/>
    </row>
    <row r="151" spans="2:2" x14ac:dyDescent="0.25">
      <c r="B151" s="12"/>
    </row>
    <row r="152" spans="2:2" x14ac:dyDescent="0.25">
      <c r="B152" s="12"/>
    </row>
    <row r="153" spans="2:2" x14ac:dyDescent="0.25">
      <c r="B153" s="12"/>
    </row>
    <row r="154" spans="2:2" x14ac:dyDescent="0.25">
      <c r="B154" s="12"/>
    </row>
    <row r="155" spans="2:2" x14ac:dyDescent="0.25">
      <c r="B155" s="12"/>
    </row>
    <row r="156" spans="2:2" x14ac:dyDescent="0.25">
      <c r="B156" s="12"/>
    </row>
    <row r="157" spans="2:2" x14ac:dyDescent="0.25">
      <c r="B157" s="12"/>
    </row>
    <row r="158" spans="2:2" x14ac:dyDescent="0.25">
      <c r="B158" s="12"/>
    </row>
    <row r="159" spans="2:2" x14ac:dyDescent="0.25">
      <c r="B159" s="12"/>
    </row>
    <row r="160" spans="2:2" x14ac:dyDescent="0.25">
      <c r="B160" s="12"/>
    </row>
    <row r="161" spans="2:2" x14ac:dyDescent="0.25">
      <c r="B161" s="12"/>
    </row>
    <row r="162" spans="2:2" x14ac:dyDescent="0.25">
      <c r="B162" s="12"/>
    </row>
    <row r="163" spans="2:2" x14ac:dyDescent="0.25">
      <c r="B163" s="12"/>
    </row>
    <row r="164" spans="2:2" x14ac:dyDescent="0.25">
      <c r="B164" s="12"/>
    </row>
    <row r="165" spans="2:2" x14ac:dyDescent="0.25">
      <c r="B165" s="12"/>
    </row>
    <row r="166" spans="2:2" x14ac:dyDescent="0.25">
      <c r="B166" s="12"/>
    </row>
    <row r="167" spans="2:2" x14ac:dyDescent="0.25">
      <c r="B167" s="12"/>
    </row>
    <row r="168" spans="2:2" x14ac:dyDescent="0.25">
      <c r="B168" s="12"/>
    </row>
    <row r="169" spans="2:2" x14ac:dyDescent="0.25">
      <c r="B169" s="12"/>
    </row>
    <row r="170" spans="2:2" x14ac:dyDescent="0.25">
      <c r="B170" s="12"/>
    </row>
    <row r="171" spans="2:2" x14ac:dyDescent="0.25">
      <c r="B171" s="12"/>
    </row>
    <row r="172" spans="2:2" x14ac:dyDescent="0.25">
      <c r="B172" s="12"/>
    </row>
    <row r="173" spans="2:2" x14ac:dyDescent="0.25">
      <c r="B173" s="12"/>
    </row>
    <row r="174" spans="2:2" x14ac:dyDescent="0.25">
      <c r="B174" s="12"/>
    </row>
    <row r="175" spans="2:2" x14ac:dyDescent="0.25">
      <c r="B175" s="12"/>
    </row>
    <row r="176" spans="2:2" x14ac:dyDescent="0.25">
      <c r="B176" s="12"/>
    </row>
    <row r="177" spans="2:2" x14ac:dyDescent="0.25">
      <c r="B177" s="12"/>
    </row>
    <row r="178" spans="2:2" x14ac:dyDescent="0.25">
      <c r="B178" s="12"/>
    </row>
    <row r="179" spans="2:2" x14ac:dyDescent="0.25">
      <c r="B179" s="12"/>
    </row>
    <row r="180" spans="2:2" x14ac:dyDescent="0.25">
      <c r="B180" s="12"/>
    </row>
    <row r="181" spans="2:2" x14ac:dyDescent="0.25">
      <c r="B181" s="12"/>
    </row>
    <row r="182" spans="2:2" x14ac:dyDescent="0.25">
      <c r="B182" s="12"/>
    </row>
    <row r="183" spans="2:2" x14ac:dyDescent="0.25">
      <c r="B183" s="12"/>
    </row>
    <row r="184" spans="2:2" x14ac:dyDescent="0.25">
      <c r="B184" s="12"/>
    </row>
    <row r="185" spans="2:2" x14ac:dyDescent="0.25">
      <c r="B185" s="12"/>
    </row>
    <row r="186" spans="2:2" x14ac:dyDescent="0.25">
      <c r="B186" s="12"/>
    </row>
    <row r="187" spans="2:2" x14ac:dyDescent="0.25">
      <c r="B187" s="12"/>
    </row>
    <row r="188" spans="2:2" x14ac:dyDescent="0.25">
      <c r="B188" s="12"/>
    </row>
    <row r="189" spans="2:2" x14ac:dyDescent="0.25">
      <c r="B189" s="12"/>
    </row>
    <row r="190" spans="2:2" x14ac:dyDescent="0.25">
      <c r="B190" s="12"/>
    </row>
    <row r="191" spans="2:2" x14ac:dyDescent="0.25">
      <c r="B191" s="12"/>
    </row>
    <row r="192" spans="2:2" x14ac:dyDescent="0.25">
      <c r="B192" s="12"/>
    </row>
    <row r="193" spans="2:2" x14ac:dyDescent="0.25">
      <c r="B193" s="12"/>
    </row>
    <row r="194" spans="2:2" x14ac:dyDescent="0.25">
      <c r="B194" s="12"/>
    </row>
    <row r="195" spans="2:2" x14ac:dyDescent="0.25">
      <c r="B195" s="12"/>
    </row>
    <row r="196" spans="2:2" x14ac:dyDescent="0.25">
      <c r="B196" s="12"/>
    </row>
    <row r="197" spans="2:2" x14ac:dyDescent="0.25">
      <c r="B197" s="12"/>
    </row>
    <row r="198" spans="2:2" x14ac:dyDescent="0.25">
      <c r="B198" s="12"/>
    </row>
    <row r="199" spans="2:2" x14ac:dyDescent="0.25">
      <c r="B199" s="12"/>
    </row>
    <row r="200" spans="2:2" x14ac:dyDescent="0.25">
      <c r="B200" s="12"/>
    </row>
    <row r="201" spans="2:2" x14ac:dyDescent="0.25">
      <c r="B201" s="12"/>
    </row>
    <row r="202" spans="2:2" x14ac:dyDescent="0.25">
      <c r="B202" s="12"/>
    </row>
    <row r="203" spans="2:2" x14ac:dyDescent="0.25">
      <c r="B203" s="12"/>
    </row>
    <row r="204" spans="2:2" x14ac:dyDescent="0.25">
      <c r="B204" s="12"/>
    </row>
    <row r="205" spans="2:2" x14ac:dyDescent="0.25">
      <c r="B205" s="12"/>
    </row>
    <row r="206" spans="2:2" x14ac:dyDescent="0.25">
      <c r="B206" s="12"/>
    </row>
    <row r="207" spans="2:2" x14ac:dyDescent="0.25">
      <c r="B207" s="12"/>
    </row>
    <row r="208" spans="2:2" x14ac:dyDescent="0.25">
      <c r="B208" s="12"/>
    </row>
    <row r="209" spans="2:2" x14ac:dyDescent="0.25">
      <c r="B209" s="12"/>
    </row>
    <row r="210" spans="2:2" x14ac:dyDescent="0.25">
      <c r="B210" s="12"/>
    </row>
    <row r="211" spans="2:2" x14ac:dyDescent="0.25">
      <c r="B211" s="12"/>
    </row>
    <row r="212" spans="2:2" x14ac:dyDescent="0.25">
      <c r="B212" s="12"/>
    </row>
    <row r="213" spans="2:2" x14ac:dyDescent="0.25">
      <c r="B213" s="12"/>
    </row>
    <row r="214" spans="2:2" x14ac:dyDescent="0.25">
      <c r="B214" s="12"/>
    </row>
    <row r="215" spans="2:2" x14ac:dyDescent="0.25">
      <c r="B215" s="12"/>
    </row>
    <row r="216" spans="2:2" x14ac:dyDescent="0.25">
      <c r="B216" s="12"/>
    </row>
    <row r="217" spans="2:2" x14ac:dyDescent="0.25">
      <c r="B217" s="12"/>
    </row>
    <row r="218" spans="2:2" x14ac:dyDescent="0.25">
      <c r="B218" s="12"/>
    </row>
    <row r="219" spans="2:2" x14ac:dyDescent="0.25">
      <c r="B219" s="12"/>
    </row>
    <row r="220" spans="2:2" x14ac:dyDescent="0.25">
      <c r="B220" s="12"/>
    </row>
    <row r="221" spans="2:2" x14ac:dyDescent="0.25">
      <c r="B221" s="12"/>
    </row>
    <row r="222" spans="2:2" x14ac:dyDescent="0.25">
      <c r="B222" s="12"/>
    </row>
    <row r="223" spans="2:2" x14ac:dyDescent="0.25">
      <c r="B223" s="12"/>
    </row>
    <row r="224" spans="2:2" x14ac:dyDescent="0.25">
      <c r="B224" s="12"/>
    </row>
    <row r="225" spans="2:2" x14ac:dyDescent="0.25">
      <c r="B225" s="12"/>
    </row>
    <row r="226" spans="2:2" x14ac:dyDescent="0.25">
      <c r="B226" s="12"/>
    </row>
    <row r="227" spans="2:2" x14ac:dyDescent="0.25">
      <c r="B227" s="12"/>
    </row>
    <row r="228" spans="2:2" x14ac:dyDescent="0.25">
      <c r="B228" s="12"/>
    </row>
    <row r="229" spans="2:2" x14ac:dyDescent="0.25">
      <c r="B229" s="12"/>
    </row>
    <row r="230" spans="2:2" x14ac:dyDescent="0.25">
      <c r="B230" s="12"/>
    </row>
  </sheetData>
  <sheetProtection algorithmName="SHA-512" hashValue="uhP9hGKaA+f/I74Njb3IUrLaQ6crqxm32wN/8c819Glc4NNI6xb9Bbxk4CvvMHuqrXlsk1kE0/gXTKwClLMwxg==" saltValue="T8XKbyl9Exphc6mcbVCZRQ=="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sheetPr>
  <dimension ref="A1:J1486"/>
  <sheetViews>
    <sheetView workbookViewId="0"/>
  </sheetViews>
  <sheetFormatPr defaultColWidth="9.140625" defaultRowHeight="15" x14ac:dyDescent="0.25"/>
  <cols>
    <col min="1" max="6" width="17.42578125" style="1" customWidth="1"/>
    <col min="7" max="7" width="11.5703125" style="1" bestFit="1" customWidth="1"/>
    <col min="8" max="8" width="16.28515625" style="1" bestFit="1" customWidth="1"/>
    <col min="9" max="9" width="13.28515625" style="1" bestFit="1" customWidth="1"/>
    <col min="10" max="10" width="10.5703125" style="1" bestFit="1" customWidth="1"/>
    <col min="11" max="16384" width="9.140625" style="1"/>
  </cols>
  <sheetData>
    <row r="1" spans="1:10" x14ac:dyDescent="0.25">
      <c r="A1" s="104" t="s">
        <v>2</v>
      </c>
      <c r="B1" s="104" t="s">
        <v>3</v>
      </c>
      <c r="C1" s="104" t="s">
        <v>7</v>
      </c>
      <c r="D1" s="104" t="s">
        <v>22</v>
      </c>
      <c r="E1" s="104" t="s">
        <v>23</v>
      </c>
      <c r="F1" s="108" t="s">
        <v>24</v>
      </c>
    </row>
    <row r="2" spans="1:10" x14ac:dyDescent="0.25">
      <c r="A2" s="105">
        <v>42186</v>
      </c>
      <c r="B2" s="106">
        <v>0</v>
      </c>
      <c r="C2" s="107">
        <v>16708587.854832908</v>
      </c>
      <c r="D2" s="107">
        <v>462048.37442479172</v>
      </c>
      <c r="E2" s="107">
        <v>0</v>
      </c>
      <c r="F2" s="109">
        <f>EDATE(A2,B2)</f>
        <v>42186</v>
      </c>
      <c r="G2" s="14"/>
      <c r="H2" s="14"/>
      <c r="I2" s="14"/>
      <c r="J2" s="13"/>
    </row>
    <row r="3" spans="1:10" x14ac:dyDescent="0.25">
      <c r="A3" s="105">
        <v>42186</v>
      </c>
      <c r="B3" s="106">
        <v>1</v>
      </c>
      <c r="C3" s="107">
        <v>16708587.854832908</v>
      </c>
      <c r="D3" s="107">
        <v>1044922.4736521343</v>
      </c>
      <c r="E3" s="107">
        <v>0</v>
      </c>
      <c r="F3" s="109">
        <f t="shared" ref="F3:F66" si="0">EDATE(A3,B3)</f>
        <v>42217</v>
      </c>
      <c r="G3" s="14"/>
      <c r="H3" s="14"/>
      <c r="I3" s="14"/>
      <c r="J3" s="13"/>
    </row>
    <row r="4" spans="1:10" x14ac:dyDescent="0.25">
      <c r="A4" s="105">
        <v>42186</v>
      </c>
      <c r="B4" s="106">
        <v>2</v>
      </c>
      <c r="C4" s="107">
        <v>16708587.854832908</v>
      </c>
      <c r="D4" s="107">
        <v>1564841.2244185722</v>
      </c>
      <c r="E4" s="107">
        <v>0</v>
      </c>
      <c r="F4" s="109">
        <f t="shared" si="0"/>
        <v>42248</v>
      </c>
      <c r="G4" s="14"/>
      <c r="H4" s="14"/>
      <c r="I4" s="14"/>
      <c r="J4" s="13"/>
    </row>
    <row r="5" spans="1:10" x14ac:dyDescent="0.25">
      <c r="A5" s="105">
        <v>42186</v>
      </c>
      <c r="B5" s="106">
        <v>3</v>
      </c>
      <c r="C5" s="107">
        <v>16708587.854832908</v>
      </c>
      <c r="D5" s="107">
        <v>1947553.8727375688</v>
      </c>
      <c r="E5" s="107">
        <v>0</v>
      </c>
      <c r="F5" s="109">
        <f t="shared" si="0"/>
        <v>42278</v>
      </c>
      <c r="G5" s="14"/>
      <c r="H5" s="14"/>
      <c r="I5" s="14"/>
      <c r="J5" s="13"/>
    </row>
    <row r="6" spans="1:10" x14ac:dyDescent="0.25">
      <c r="A6" s="105">
        <v>42186</v>
      </c>
      <c r="B6" s="106">
        <v>4</v>
      </c>
      <c r="C6" s="107">
        <v>16708587.854832908</v>
      </c>
      <c r="D6" s="107">
        <v>2384320.9787743199</v>
      </c>
      <c r="E6" s="107">
        <v>0</v>
      </c>
      <c r="F6" s="109">
        <f t="shared" si="0"/>
        <v>42309</v>
      </c>
      <c r="G6" s="14"/>
      <c r="H6" s="14"/>
      <c r="I6" s="14"/>
      <c r="J6" s="13"/>
    </row>
    <row r="7" spans="1:10" x14ac:dyDescent="0.25">
      <c r="A7" s="105">
        <v>42186</v>
      </c>
      <c r="B7" s="106">
        <v>5</v>
      </c>
      <c r="C7" s="107">
        <v>16708587.854832908</v>
      </c>
      <c r="D7" s="107">
        <v>2757451.7666915371</v>
      </c>
      <c r="E7" s="107">
        <v>0</v>
      </c>
      <c r="F7" s="109">
        <f t="shared" si="0"/>
        <v>42339</v>
      </c>
      <c r="G7" s="14"/>
      <c r="H7" s="14"/>
      <c r="I7" s="14"/>
      <c r="J7" s="13"/>
    </row>
    <row r="8" spans="1:10" x14ac:dyDescent="0.25">
      <c r="A8" s="105">
        <v>42186</v>
      </c>
      <c r="B8" s="106">
        <v>6</v>
      </c>
      <c r="C8" s="107">
        <v>16708587.854832908</v>
      </c>
      <c r="D8" s="107">
        <v>2988268.2048180974</v>
      </c>
      <c r="E8" s="107">
        <v>0</v>
      </c>
      <c r="F8" s="109">
        <f t="shared" si="0"/>
        <v>42370</v>
      </c>
      <c r="G8" s="14"/>
      <c r="H8" s="14"/>
      <c r="I8" s="14"/>
      <c r="J8" s="13"/>
    </row>
    <row r="9" spans="1:10" x14ac:dyDescent="0.25">
      <c r="A9" s="105">
        <v>42186</v>
      </c>
      <c r="B9" s="106">
        <v>7</v>
      </c>
      <c r="C9" s="107">
        <v>16708587.854832908</v>
      </c>
      <c r="D9" s="107">
        <v>3400412.0903965756</v>
      </c>
      <c r="E9" s="107">
        <v>0</v>
      </c>
      <c r="F9" s="109">
        <f t="shared" si="0"/>
        <v>42401</v>
      </c>
      <c r="G9" s="14"/>
      <c r="H9" s="14"/>
      <c r="I9" s="14"/>
      <c r="J9" s="13"/>
    </row>
    <row r="10" spans="1:10" x14ac:dyDescent="0.25">
      <c r="A10" s="105">
        <v>42186</v>
      </c>
      <c r="B10" s="106">
        <v>8</v>
      </c>
      <c r="C10" s="107">
        <v>16708587.854832908</v>
      </c>
      <c r="D10" s="107">
        <v>3478190.1811087276</v>
      </c>
      <c r="E10" s="107">
        <v>0</v>
      </c>
      <c r="F10" s="109">
        <f t="shared" si="0"/>
        <v>42430</v>
      </c>
      <c r="G10" s="14"/>
      <c r="H10" s="14"/>
      <c r="I10" s="14"/>
      <c r="J10" s="13"/>
    </row>
    <row r="11" spans="1:10" x14ac:dyDescent="0.25">
      <c r="A11" s="105">
        <v>42186</v>
      </c>
      <c r="B11" s="106">
        <v>9</v>
      </c>
      <c r="C11" s="107">
        <v>16708587.854832908</v>
      </c>
      <c r="D11" s="107">
        <v>3824961.6090059364</v>
      </c>
      <c r="E11" s="107">
        <v>0</v>
      </c>
      <c r="F11" s="109">
        <f t="shared" si="0"/>
        <v>42461</v>
      </c>
      <c r="G11" s="14"/>
      <c r="H11" s="14"/>
      <c r="I11" s="14"/>
      <c r="J11" s="13"/>
    </row>
    <row r="12" spans="1:10" x14ac:dyDescent="0.25">
      <c r="A12" s="105">
        <v>42186</v>
      </c>
      <c r="B12" s="106">
        <v>10</v>
      </c>
      <c r="C12" s="107">
        <v>16708587.854832908</v>
      </c>
      <c r="D12" s="107">
        <v>4039652.4030057555</v>
      </c>
      <c r="E12" s="107">
        <v>0</v>
      </c>
      <c r="F12" s="109">
        <f t="shared" si="0"/>
        <v>42491</v>
      </c>
      <c r="G12" s="14"/>
      <c r="H12" s="14"/>
      <c r="I12" s="14"/>
      <c r="J12" s="13"/>
    </row>
    <row r="13" spans="1:10" x14ac:dyDescent="0.25">
      <c r="A13" s="105">
        <v>42186</v>
      </c>
      <c r="B13" s="106">
        <v>11</v>
      </c>
      <c r="C13" s="107">
        <v>16708587.854832908</v>
      </c>
      <c r="D13" s="107">
        <v>4892346.136276505</v>
      </c>
      <c r="E13" s="107">
        <v>0</v>
      </c>
      <c r="F13" s="109">
        <f t="shared" si="0"/>
        <v>42522</v>
      </c>
      <c r="G13" s="14"/>
      <c r="H13" s="14"/>
      <c r="I13" s="14"/>
      <c r="J13" s="13"/>
    </row>
    <row r="14" spans="1:10" x14ac:dyDescent="0.25">
      <c r="A14" s="105">
        <v>42186</v>
      </c>
      <c r="B14" s="106">
        <v>12</v>
      </c>
      <c r="C14" s="107">
        <v>16708587.854832908</v>
      </c>
      <c r="D14" s="107">
        <v>5101238.7298421115</v>
      </c>
      <c r="E14" s="107">
        <v>0</v>
      </c>
      <c r="F14" s="109">
        <f t="shared" si="0"/>
        <v>42552</v>
      </c>
      <c r="G14" s="14"/>
      <c r="H14" s="14"/>
      <c r="I14" s="14"/>
      <c r="J14" s="13"/>
    </row>
    <row r="15" spans="1:10" x14ac:dyDescent="0.25">
      <c r="A15" s="105">
        <v>42186</v>
      </c>
      <c r="B15" s="106">
        <v>13</v>
      </c>
      <c r="C15" s="107">
        <v>16708587.854832908</v>
      </c>
      <c r="D15" s="107">
        <v>5428708.9766866863</v>
      </c>
      <c r="E15" s="107">
        <v>0</v>
      </c>
      <c r="F15" s="109">
        <f t="shared" si="0"/>
        <v>42583</v>
      </c>
      <c r="G15" s="14"/>
      <c r="H15" s="14"/>
      <c r="I15" s="14"/>
      <c r="J15" s="13"/>
    </row>
    <row r="16" spans="1:10" x14ac:dyDescent="0.25">
      <c r="A16" s="105">
        <v>42186</v>
      </c>
      <c r="B16" s="106">
        <v>14</v>
      </c>
      <c r="C16" s="107">
        <v>16708587.854832908</v>
      </c>
      <c r="D16" s="107">
        <v>5959872.4531534314</v>
      </c>
      <c r="E16" s="107">
        <v>0</v>
      </c>
      <c r="F16" s="109">
        <f t="shared" si="0"/>
        <v>42614</v>
      </c>
      <c r="G16" s="14"/>
      <c r="H16" s="14"/>
      <c r="I16" s="14"/>
      <c r="J16" s="13"/>
    </row>
    <row r="17" spans="1:10" x14ac:dyDescent="0.25">
      <c r="A17" s="105">
        <v>42186</v>
      </c>
      <c r="B17" s="106">
        <v>15</v>
      </c>
      <c r="C17" s="107">
        <v>16708587.854832908</v>
      </c>
      <c r="D17" s="107">
        <v>6032198.4074903745</v>
      </c>
      <c r="E17" s="107">
        <v>0</v>
      </c>
      <c r="F17" s="109">
        <f t="shared" si="0"/>
        <v>42644</v>
      </c>
      <c r="G17" s="14"/>
      <c r="H17" s="14"/>
      <c r="I17" s="14"/>
      <c r="J17" s="13"/>
    </row>
    <row r="18" spans="1:10" x14ac:dyDescent="0.25">
      <c r="A18" s="105">
        <v>42186</v>
      </c>
      <c r="B18" s="106">
        <v>16</v>
      </c>
      <c r="C18" s="107">
        <v>16708587.854832908</v>
      </c>
      <c r="D18" s="107">
        <v>6370587.1987707298</v>
      </c>
      <c r="E18" s="107">
        <v>0</v>
      </c>
      <c r="F18" s="109">
        <f t="shared" si="0"/>
        <v>42675</v>
      </c>
      <c r="G18" s="14"/>
      <c r="H18" s="14"/>
      <c r="I18" s="14"/>
      <c r="J18" s="13"/>
    </row>
    <row r="19" spans="1:10" x14ac:dyDescent="0.25">
      <c r="A19" s="105">
        <v>42186</v>
      </c>
      <c r="B19" s="106">
        <v>17</v>
      </c>
      <c r="C19" s="107">
        <v>16708587.854832908</v>
      </c>
      <c r="D19" s="107">
        <v>6490601.6666619489</v>
      </c>
      <c r="E19" s="107">
        <v>0</v>
      </c>
      <c r="F19" s="109">
        <f t="shared" si="0"/>
        <v>42705</v>
      </c>
      <c r="G19" s="14"/>
      <c r="H19" s="14"/>
      <c r="I19" s="14"/>
      <c r="J19" s="13"/>
    </row>
    <row r="20" spans="1:10" x14ac:dyDescent="0.25">
      <c r="A20" s="105">
        <v>42186</v>
      </c>
      <c r="B20" s="106">
        <v>18</v>
      </c>
      <c r="C20" s="107">
        <v>16708587.854832908</v>
      </c>
      <c r="D20" s="107">
        <v>6609441.1277157115</v>
      </c>
      <c r="E20" s="107">
        <v>5481210</v>
      </c>
      <c r="F20" s="109">
        <f t="shared" si="0"/>
        <v>42736</v>
      </c>
      <c r="G20" s="14"/>
      <c r="H20" s="14"/>
      <c r="I20" s="14"/>
      <c r="J20" s="13"/>
    </row>
    <row r="21" spans="1:10" x14ac:dyDescent="0.25">
      <c r="A21" s="105">
        <v>42186</v>
      </c>
      <c r="B21" s="106">
        <v>19</v>
      </c>
      <c r="C21" s="107">
        <v>16708587.854832908</v>
      </c>
      <c r="D21" s="107">
        <v>6717832.5379813882</v>
      </c>
      <c r="E21" s="107">
        <v>5575380</v>
      </c>
      <c r="F21" s="109">
        <f t="shared" si="0"/>
        <v>42767</v>
      </c>
      <c r="G21" s="14"/>
      <c r="H21" s="14"/>
      <c r="I21" s="14"/>
      <c r="J21" s="13"/>
    </row>
    <row r="22" spans="1:10" x14ac:dyDescent="0.25">
      <c r="A22" s="105">
        <v>42186</v>
      </c>
      <c r="B22" s="106">
        <v>20</v>
      </c>
      <c r="C22" s="107">
        <v>16708587.854832908</v>
      </c>
      <c r="D22" s="107">
        <v>6744890</v>
      </c>
      <c r="E22" s="107">
        <v>5694060</v>
      </c>
      <c r="F22" s="109">
        <f t="shared" si="0"/>
        <v>42795</v>
      </c>
      <c r="G22" s="14"/>
      <c r="H22" s="14"/>
      <c r="I22" s="14"/>
      <c r="J22" s="13"/>
    </row>
    <row r="23" spans="1:10" x14ac:dyDescent="0.25">
      <c r="A23" s="105">
        <v>42186</v>
      </c>
      <c r="B23" s="106">
        <v>21</v>
      </c>
      <c r="C23" s="107">
        <v>16708587.854832908</v>
      </c>
      <c r="D23" s="107">
        <v>6838690</v>
      </c>
      <c r="E23" s="107">
        <v>5808870</v>
      </c>
      <c r="F23" s="109">
        <f t="shared" si="0"/>
        <v>42826</v>
      </c>
      <c r="G23" s="14"/>
      <c r="H23" s="14"/>
      <c r="I23" s="14"/>
      <c r="J23" s="13"/>
    </row>
    <row r="24" spans="1:10" x14ac:dyDescent="0.25">
      <c r="A24" s="105">
        <v>42186</v>
      </c>
      <c r="B24" s="106">
        <v>22</v>
      </c>
      <c r="C24" s="107">
        <v>16708587.854832908</v>
      </c>
      <c r="D24" s="107">
        <v>6934500</v>
      </c>
      <c r="E24" s="107">
        <v>5918520</v>
      </c>
      <c r="F24" s="109">
        <f t="shared" si="0"/>
        <v>42856</v>
      </c>
      <c r="G24" s="14"/>
      <c r="H24" s="14"/>
      <c r="I24" s="14"/>
      <c r="J24" s="13"/>
    </row>
    <row r="25" spans="1:10" x14ac:dyDescent="0.25">
      <c r="A25" s="105">
        <v>42186</v>
      </c>
      <c r="B25" s="106">
        <v>23</v>
      </c>
      <c r="C25" s="107">
        <v>16708587.854832908</v>
      </c>
      <c r="D25" s="107">
        <v>7579410.1341098025</v>
      </c>
      <c r="E25" s="107">
        <v>6053970</v>
      </c>
      <c r="F25" s="109">
        <f t="shared" si="0"/>
        <v>42887</v>
      </c>
      <c r="G25" s="14"/>
      <c r="H25" s="14"/>
      <c r="I25" s="14"/>
      <c r="J25" s="13"/>
    </row>
    <row r="26" spans="1:10" x14ac:dyDescent="0.25">
      <c r="A26" s="105">
        <v>42186</v>
      </c>
      <c r="B26" s="106">
        <v>24</v>
      </c>
      <c r="C26" s="107">
        <v>16708587.854832908</v>
      </c>
      <c r="D26" s="107">
        <v>7613885.5390620008</v>
      </c>
      <c r="E26" s="107">
        <v>6231990</v>
      </c>
      <c r="F26" s="109">
        <f t="shared" si="0"/>
        <v>42917</v>
      </c>
      <c r="G26" s="14"/>
      <c r="H26" s="14"/>
      <c r="I26" s="14"/>
      <c r="J26" s="13"/>
    </row>
    <row r="27" spans="1:10" x14ac:dyDescent="0.25">
      <c r="A27" s="105">
        <v>42186</v>
      </c>
      <c r="B27" s="106">
        <v>25</v>
      </c>
      <c r="C27" s="107">
        <v>16708587.854832908</v>
      </c>
      <c r="D27" s="107">
        <v>7618300</v>
      </c>
      <c r="E27" s="107">
        <v>6337770</v>
      </c>
      <c r="F27" s="109">
        <f t="shared" si="0"/>
        <v>42948</v>
      </c>
      <c r="G27" s="14"/>
      <c r="H27" s="14"/>
      <c r="I27" s="14"/>
      <c r="J27" s="13"/>
    </row>
    <row r="28" spans="1:10" x14ac:dyDescent="0.25">
      <c r="A28" s="105">
        <v>42186</v>
      </c>
      <c r="B28" s="106">
        <v>26</v>
      </c>
      <c r="C28" s="107">
        <v>16708587.854832908</v>
      </c>
      <c r="D28" s="107">
        <v>8082788.912468005</v>
      </c>
      <c r="E28" s="107">
        <v>6391950</v>
      </c>
      <c r="F28" s="109">
        <f t="shared" si="0"/>
        <v>42979</v>
      </c>
      <c r="G28" s="14"/>
      <c r="H28" s="14"/>
      <c r="I28" s="14"/>
      <c r="J28" s="13"/>
    </row>
    <row r="29" spans="1:10" x14ac:dyDescent="0.25">
      <c r="A29" s="105">
        <v>42186</v>
      </c>
      <c r="B29" s="106">
        <v>27</v>
      </c>
      <c r="C29" s="107">
        <v>16708587.854832908</v>
      </c>
      <c r="D29" s="107">
        <v>8148750</v>
      </c>
      <c r="E29" s="107">
        <v>6434520</v>
      </c>
      <c r="F29" s="109">
        <f t="shared" si="0"/>
        <v>43009</v>
      </c>
      <c r="G29" s="14"/>
      <c r="H29" s="14"/>
      <c r="I29" s="14"/>
      <c r="J29" s="13"/>
    </row>
    <row r="30" spans="1:10" x14ac:dyDescent="0.25">
      <c r="A30" s="105">
        <v>42186</v>
      </c>
      <c r="B30" s="106">
        <v>28</v>
      </c>
      <c r="C30" s="107">
        <v>16708587.854832908</v>
      </c>
      <c r="D30" s="107">
        <v>8334235.6997116748</v>
      </c>
      <c r="E30" s="107">
        <v>6471930</v>
      </c>
      <c r="F30" s="109">
        <f t="shared" si="0"/>
        <v>43040</v>
      </c>
      <c r="G30" s="14"/>
      <c r="H30" s="14"/>
      <c r="I30" s="14"/>
      <c r="J30" s="13"/>
    </row>
    <row r="31" spans="1:10" x14ac:dyDescent="0.25">
      <c r="A31" s="105">
        <v>42186</v>
      </c>
      <c r="B31" s="106">
        <v>29</v>
      </c>
      <c r="C31" s="107">
        <v>16708587.854832908</v>
      </c>
      <c r="D31" s="107">
        <v>8334920</v>
      </c>
      <c r="E31" s="107">
        <v>6719653</v>
      </c>
      <c r="F31" s="109">
        <f t="shared" si="0"/>
        <v>43070</v>
      </c>
      <c r="G31" s="14"/>
      <c r="H31" s="14"/>
      <c r="I31" s="14"/>
      <c r="J31" s="13"/>
    </row>
    <row r="32" spans="1:10" x14ac:dyDescent="0.25">
      <c r="A32" s="105">
        <v>42186</v>
      </c>
      <c r="B32" s="106">
        <v>30</v>
      </c>
      <c r="C32" s="107">
        <v>16708587.854832908</v>
      </c>
      <c r="D32" s="107">
        <v>8371400</v>
      </c>
      <c r="E32" s="107">
        <v>6751645</v>
      </c>
      <c r="F32" s="109">
        <f t="shared" si="0"/>
        <v>43101</v>
      </c>
      <c r="G32" s="14"/>
      <c r="H32" s="14"/>
      <c r="I32" s="14"/>
      <c r="J32" s="13"/>
    </row>
    <row r="33" spans="1:10" x14ac:dyDescent="0.25">
      <c r="A33" s="105">
        <v>42186</v>
      </c>
      <c r="B33" s="106">
        <v>31</v>
      </c>
      <c r="C33" s="107">
        <v>16708587.854832908</v>
      </c>
      <c r="D33" s="107">
        <v>8403320</v>
      </c>
      <c r="E33" s="107">
        <v>6771640</v>
      </c>
      <c r="F33" s="109">
        <f t="shared" si="0"/>
        <v>43132</v>
      </c>
      <c r="G33" s="14"/>
      <c r="H33" s="14"/>
      <c r="I33" s="14"/>
      <c r="J33" s="13"/>
    </row>
    <row r="34" spans="1:10" x14ac:dyDescent="0.25">
      <c r="A34" s="105">
        <v>42186</v>
      </c>
      <c r="B34" s="106">
        <v>32</v>
      </c>
      <c r="C34" s="107">
        <v>16708587.854832908</v>
      </c>
      <c r="D34" s="107">
        <v>8442080</v>
      </c>
      <c r="E34" s="107">
        <v>6800966</v>
      </c>
      <c r="F34" s="109">
        <f t="shared" si="0"/>
        <v>43160</v>
      </c>
      <c r="G34" s="14"/>
      <c r="H34" s="14"/>
      <c r="I34" s="14"/>
      <c r="J34" s="13"/>
    </row>
    <row r="35" spans="1:10" x14ac:dyDescent="0.25">
      <c r="A35" s="105">
        <v>42186</v>
      </c>
      <c r="B35" s="106">
        <v>33</v>
      </c>
      <c r="C35" s="107">
        <v>16708587.854832908</v>
      </c>
      <c r="D35" s="107">
        <v>8472480</v>
      </c>
      <c r="E35" s="107">
        <v>6827626</v>
      </c>
      <c r="F35" s="109">
        <f t="shared" si="0"/>
        <v>43191</v>
      </c>
      <c r="G35" s="14"/>
      <c r="H35" s="14"/>
      <c r="I35" s="14"/>
      <c r="J35" s="13"/>
    </row>
    <row r="36" spans="1:10" x14ac:dyDescent="0.25">
      <c r="A36" s="105">
        <v>42186</v>
      </c>
      <c r="B36" s="106">
        <v>34</v>
      </c>
      <c r="C36" s="107">
        <v>16708587.854832908</v>
      </c>
      <c r="D36" s="107">
        <v>8504400</v>
      </c>
      <c r="E36" s="107">
        <v>6850287</v>
      </c>
      <c r="F36" s="109">
        <f t="shared" si="0"/>
        <v>43221</v>
      </c>
      <c r="G36" s="14"/>
      <c r="H36" s="14"/>
      <c r="I36" s="14"/>
      <c r="J36" s="13"/>
    </row>
    <row r="37" spans="1:10" x14ac:dyDescent="0.25">
      <c r="A37" s="105">
        <v>42186</v>
      </c>
      <c r="B37" s="106">
        <v>35</v>
      </c>
      <c r="C37" s="107">
        <v>16708587.854832908</v>
      </c>
      <c r="D37" s="107">
        <v>8853820.4223460071</v>
      </c>
      <c r="E37" s="107">
        <v>6875614</v>
      </c>
      <c r="F37" s="109">
        <f t="shared" si="0"/>
        <v>43252</v>
      </c>
      <c r="G37" s="14"/>
      <c r="H37" s="14"/>
      <c r="I37" s="14"/>
      <c r="J37" s="13"/>
    </row>
    <row r="38" spans="1:10" x14ac:dyDescent="0.25">
      <c r="A38" s="105">
        <v>42186</v>
      </c>
      <c r="B38" s="106">
        <v>36</v>
      </c>
      <c r="C38" s="107">
        <v>16708587.854832908</v>
      </c>
      <c r="D38" s="107">
        <v>8904090</v>
      </c>
      <c r="E38" s="107">
        <v>6906273</v>
      </c>
      <c r="F38" s="109">
        <f t="shared" si="0"/>
        <v>43282</v>
      </c>
      <c r="G38" s="14"/>
      <c r="H38" s="14"/>
      <c r="I38" s="14"/>
      <c r="J38" s="13"/>
    </row>
    <row r="39" spans="1:10" x14ac:dyDescent="0.25">
      <c r="A39" s="105">
        <v>42186</v>
      </c>
      <c r="B39" s="106">
        <v>37</v>
      </c>
      <c r="C39" s="107">
        <v>16708587.854832908</v>
      </c>
      <c r="D39" s="107">
        <v>8927790</v>
      </c>
      <c r="E39" s="107">
        <v>6927601</v>
      </c>
      <c r="F39" s="109">
        <f t="shared" si="0"/>
        <v>43313</v>
      </c>
      <c r="G39" s="14"/>
      <c r="H39" s="14"/>
      <c r="I39" s="14"/>
      <c r="J39" s="13"/>
    </row>
    <row r="40" spans="1:10" x14ac:dyDescent="0.25">
      <c r="A40" s="105">
        <v>42186</v>
      </c>
      <c r="B40" s="106">
        <v>38</v>
      </c>
      <c r="C40" s="107">
        <v>16708587.854832908</v>
      </c>
      <c r="D40" s="107">
        <v>9189840.1104826052</v>
      </c>
      <c r="E40" s="107">
        <v>6940931</v>
      </c>
      <c r="F40" s="109">
        <f t="shared" si="0"/>
        <v>43344</v>
      </c>
      <c r="G40" s="14"/>
      <c r="H40" s="14"/>
      <c r="I40" s="14"/>
      <c r="J40" s="13"/>
    </row>
    <row r="41" spans="1:10" x14ac:dyDescent="0.25">
      <c r="A41" s="105">
        <v>42186</v>
      </c>
      <c r="B41" s="106">
        <v>39</v>
      </c>
      <c r="C41" s="107">
        <v>16708587.854832908</v>
      </c>
      <c r="D41" s="107">
        <v>9208080</v>
      </c>
      <c r="E41" s="107">
        <v>6952928</v>
      </c>
      <c r="F41" s="109">
        <f t="shared" si="0"/>
        <v>43374</v>
      </c>
      <c r="G41" s="14"/>
      <c r="H41" s="14"/>
      <c r="I41" s="14"/>
      <c r="J41" s="13"/>
    </row>
    <row r="42" spans="1:10" x14ac:dyDescent="0.25">
      <c r="A42" s="105">
        <v>42186</v>
      </c>
      <c r="B42" s="106">
        <v>40</v>
      </c>
      <c r="C42" s="107">
        <v>16708587.854832908</v>
      </c>
      <c r="D42" s="107">
        <v>9255955</v>
      </c>
      <c r="E42" s="107">
        <v>6963592</v>
      </c>
      <c r="F42" s="109">
        <f t="shared" si="0"/>
        <v>43405</v>
      </c>
      <c r="G42" s="14"/>
      <c r="H42" s="14"/>
      <c r="I42" s="14"/>
      <c r="J42" s="13"/>
    </row>
    <row r="43" spans="1:10" x14ac:dyDescent="0.25">
      <c r="A43" s="105">
        <v>42186</v>
      </c>
      <c r="B43" s="106">
        <v>41</v>
      </c>
      <c r="C43" s="107">
        <v>16708587.854832908</v>
      </c>
      <c r="D43" s="107">
        <v>9268180</v>
      </c>
      <c r="E43" s="107">
        <v>7195104</v>
      </c>
      <c r="F43" s="109">
        <f t="shared" si="0"/>
        <v>43435</v>
      </c>
      <c r="G43" s="14"/>
      <c r="H43" s="14"/>
      <c r="I43" s="14"/>
      <c r="J43" s="13"/>
    </row>
    <row r="44" spans="1:10" x14ac:dyDescent="0.25">
      <c r="A44" s="105">
        <v>42186</v>
      </c>
      <c r="B44" s="106">
        <v>42</v>
      </c>
      <c r="C44" s="107">
        <v>16708587.854832908</v>
      </c>
      <c r="D44" s="107">
        <v>9281220</v>
      </c>
      <c r="E44" s="107">
        <v>7201984</v>
      </c>
      <c r="F44" s="109">
        <f t="shared" si="0"/>
        <v>43466</v>
      </c>
      <c r="G44" s="14"/>
      <c r="H44" s="14"/>
      <c r="I44" s="14"/>
      <c r="J44" s="13"/>
    </row>
    <row r="45" spans="1:10" x14ac:dyDescent="0.25">
      <c r="A45" s="105">
        <v>42186</v>
      </c>
      <c r="B45" s="106">
        <v>43</v>
      </c>
      <c r="C45" s="107">
        <v>16708587.854832908</v>
      </c>
      <c r="D45" s="107">
        <v>9291815</v>
      </c>
      <c r="E45" s="107">
        <v>7210240</v>
      </c>
      <c r="F45" s="109">
        <f t="shared" si="0"/>
        <v>43497</v>
      </c>
      <c r="G45" s="14"/>
      <c r="H45" s="14"/>
      <c r="I45" s="14"/>
      <c r="J45" s="13"/>
    </row>
    <row r="46" spans="1:10" x14ac:dyDescent="0.25">
      <c r="A46" s="105">
        <v>42186</v>
      </c>
      <c r="B46" s="106">
        <v>44</v>
      </c>
      <c r="C46" s="107">
        <v>16708587.854832908</v>
      </c>
      <c r="D46" s="107">
        <v>9304040</v>
      </c>
      <c r="E46" s="107">
        <v>7212992</v>
      </c>
      <c r="F46" s="109">
        <f t="shared" si="0"/>
        <v>43525</v>
      </c>
      <c r="G46" s="14"/>
      <c r="H46" s="14"/>
      <c r="I46" s="14"/>
      <c r="J46" s="13"/>
    </row>
    <row r="47" spans="1:10" x14ac:dyDescent="0.25">
      <c r="A47" s="105">
        <v>42186</v>
      </c>
      <c r="B47" s="106">
        <v>45</v>
      </c>
      <c r="C47" s="107">
        <v>16708587.854832908</v>
      </c>
      <c r="D47" s="107">
        <v>9315450</v>
      </c>
      <c r="E47" s="107">
        <v>7221248</v>
      </c>
      <c r="F47" s="109">
        <f t="shared" si="0"/>
        <v>43556</v>
      </c>
      <c r="G47" s="14"/>
      <c r="H47" s="14"/>
      <c r="I47" s="14"/>
      <c r="J47" s="13"/>
    </row>
    <row r="48" spans="1:10" x14ac:dyDescent="0.25">
      <c r="A48" s="105">
        <v>42186</v>
      </c>
      <c r="B48" s="106">
        <v>46</v>
      </c>
      <c r="C48" s="107">
        <v>16708587.854832908</v>
      </c>
      <c r="D48" s="107">
        <v>9326860</v>
      </c>
      <c r="E48" s="107">
        <v>7225376</v>
      </c>
      <c r="F48" s="109">
        <f t="shared" si="0"/>
        <v>43586</v>
      </c>
      <c r="G48" s="14"/>
      <c r="H48" s="14"/>
      <c r="I48" s="14"/>
      <c r="J48" s="13"/>
    </row>
    <row r="49" spans="1:10" x14ac:dyDescent="0.25">
      <c r="A49" s="105">
        <v>42186</v>
      </c>
      <c r="B49" s="106">
        <v>47</v>
      </c>
      <c r="C49" s="107">
        <v>16708587.854832908</v>
      </c>
      <c r="D49" s="107">
        <v>9337455</v>
      </c>
      <c r="E49" s="107">
        <v>7232256</v>
      </c>
      <c r="F49" s="109">
        <f t="shared" si="0"/>
        <v>43617</v>
      </c>
      <c r="G49" s="14"/>
      <c r="H49" s="14"/>
      <c r="I49" s="14"/>
      <c r="J49" s="13"/>
    </row>
    <row r="50" spans="1:10" x14ac:dyDescent="0.25">
      <c r="A50" s="105">
        <v>42186</v>
      </c>
      <c r="B50" s="106">
        <v>48</v>
      </c>
      <c r="C50" s="107">
        <v>16708587.854832908</v>
      </c>
      <c r="D50" s="107">
        <v>9348865</v>
      </c>
      <c r="E50" s="107">
        <v>7239136</v>
      </c>
      <c r="F50" s="109">
        <f t="shared" si="0"/>
        <v>43647</v>
      </c>
      <c r="G50" s="14"/>
      <c r="H50" s="14"/>
      <c r="I50" s="14"/>
      <c r="J50" s="13"/>
    </row>
    <row r="51" spans="1:10" x14ac:dyDescent="0.25">
      <c r="A51" s="105">
        <v>42186</v>
      </c>
      <c r="B51" s="106">
        <v>49</v>
      </c>
      <c r="C51" s="107">
        <v>16708587.854832908</v>
      </c>
      <c r="D51" s="107">
        <v>9357015</v>
      </c>
      <c r="E51" s="107">
        <v>7246016</v>
      </c>
      <c r="F51" s="109">
        <f t="shared" si="0"/>
        <v>43678</v>
      </c>
      <c r="G51" s="14"/>
      <c r="H51" s="14"/>
      <c r="I51" s="14"/>
      <c r="J51" s="13"/>
    </row>
    <row r="52" spans="1:10" x14ac:dyDescent="0.25">
      <c r="A52" s="105">
        <v>42186</v>
      </c>
      <c r="B52" s="106">
        <v>50</v>
      </c>
      <c r="C52" s="107">
        <v>16708587.854832908</v>
      </c>
      <c r="D52" s="107">
        <v>9363535</v>
      </c>
      <c r="E52" s="107">
        <v>7248768</v>
      </c>
      <c r="F52" s="109">
        <f t="shared" si="0"/>
        <v>43709</v>
      </c>
      <c r="G52" s="14"/>
      <c r="H52" s="14"/>
      <c r="I52" s="14"/>
      <c r="J52" s="13"/>
    </row>
    <row r="53" spans="1:10" x14ac:dyDescent="0.25">
      <c r="A53" s="105">
        <v>42186</v>
      </c>
      <c r="B53" s="106">
        <v>51</v>
      </c>
      <c r="C53" s="107">
        <v>16708587.854832908</v>
      </c>
      <c r="D53" s="107">
        <v>9369240</v>
      </c>
      <c r="E53" s="107">
        <v>7254272</v>
      </c>
      <c r="F53" s="109">
        <f t="shared" si="0"/>
        <v>43739</v>
      </c>
      <c r="G53" s="14"/>
      <c r="H53" s="14"/>
      <c r="I53" s="14"/>
      <c r="J53" s="13"/>
    </row>
    <row r="54" spans="1:10" x14ac:dyDescent="0.25">
      <c r="A54" s="105">
        <v>42186</v>
      </c>
      <c r="B54" s="106">
        <v>52</v>
      </c>
      <c r="C54" s="107">
        <v>16708587.854832908</v>
      </c>
      <c r="D54" s="107">
        <v>9374945</v>
      </c>
      <c r="E54" s="107">
        <v>7255648</v>
      </c>
      <c r="F54" s="109">
        <f t="shared" si="0"/>
        <v>43770</v>
      </c>
      <c r="G54" s="14"/>
      <c r="H54" s="14"/>
      <c r="I54" s="14"/>
      <c r="J54" s="13"/>
    </row>
    <row r="55" spans="1:10" x14ac:dyDescent="0.25">
      <c r="A55" s="105">
        <v>42186</v>
      </c>
      <c r="B55" s="106">
        <v>53</v>
      </c>
      <c r="C55" s="107">
        <v>16708587.854832908</v>
      </c>
      <c r="D55" s="107">
        <v>9379020</v>
      </c>
      <c r="E55" s="107">
        <v>7261152</v>
      </c>
      <c r="F55" s="109">
        <f t="shared" si="0"/>
        <v>43800</v>
      </c>
      <c r="G55" s="14"/>
      <c r="H55" s="14"/>
      <c r="I55" s="14"/>
      <c r="J55" s="13"/>
    </row>
    <row r="56" spans="1:10" x14ac:dyDescent="0.25">
      <c r="A56" s="105">
        <v>42217</v>
      </c>
      <c r="B56" s="106">
        <v>0</v>
      </c>
      <c r="C56" s="107">
        <v>16153559.878856318</v>
      </c>
      <c r="D56" s="107">
        <v>467922.24959880405</v>
      </c>
      <c r="E56" s="107">
        <v>0</v>
      </c>
      <c r="F56" s="109">
        <f t="shared" si="0"/>
        <v>42217</v>
      </c>
      <c r="G56" s="14"/>
      <c r="H56" s="14"/>
      <c r="I56" s="14"/>
      <c r="J56" s="13"/>
    </row>
    <row r="57" spans="1:10" x14ac:dyDescent="0.25">
      <c r="A57" s="105">
        <v>42217</v>
      </c>
      <c r="B57" s="106">
        <v>1</v>
      </c>
      <c r="C57" s="107">
        <v>16153559.878856318</v>
      </c>
      <c r="D57" s="107">
        <v>1111199.8118628578</v>
      </c>
      <c r="E57" s="107">
        <v>0</v>
      </c>
      <c r="F57" s="109">
        <f t="shared" si="0"/>
        <v>42248</v>
      </c>
      <c r="G57" s="14"/>
      <c r="H57" s="14"/>
      <c r="I57" s="14"/>
      <c r="J57" s="13"/>
    </row>
    <row r="58" spans="1:10" x14ac:dyDescent="0.25">
      <c r="A58" s="105">
        <v>42217</v>
      </c>
      <c r="B58" s="106">
        <v>2</v>
      </c>
      <c r="C58" s="107">
        <v>16153559.878856318</v>
      </c>
      <c r="D58" s="107">
        <v>1574139.410998615</v>
      </c>
      <c r="E58" s="107">
        <v>0</v>
      </c>
      <c r="F58" s="109">
        <f t="shared" si="0"/>
        <v>42278</v>
      </c>
      <c r="G58" s="14"/>
      <c r="H58" s="14"/>
      <c r="I58" s="14"/>
      <c r="J58" s="13"/>
    </row>
    <row r="59" spans="1:10" x14ac:dyDescent="0.25">
      <c r="A59" s="105">
        <v>42217</v>
      </c>
      <c r="B59" s="106">
        <v>3</v>
      </c>
      <c r="C59" s="107">
        <v>16153559.878856318</v>
      </c>
      <c r="D59" s="107">
        <v>2040530.2431480314</v>
      </c>
      <c r="E59" s="107">
        <v>0</v>
      </c>
      <c r="F59" s="109">
        <f t="shared" si="0"/>
        <v>42309</v>
      </c>
      <c r="G59" s="14"/>
      <c r="H59" s="14"/>
      <c r="I59" s="14"/>
      <c r="J59" s="13"/>
    </row>
    <row r="60" spans="1:10" x14ac:dyDescent="0.25">
      <c r="A60" s="105">
        <v>42217</v>
      </c>
      <c r="B60" s="106">
        <v>4</v>
      </c>
      <c r="C60" s="107">
        <v>16153559.878856318</v>
      </c>
      <c r="D60" s="107">
        <v>2450947.8978880392</v>
      </c>
      <c r="E60" s="107">
        <v>0</v>
      </c>
      <c r="F60" s="109">
        <f t="shared" si="0"/>
        <v>42339</v>
      </c>
      <c r="G60" s="14"/>
      <c r="H60" s="14"/>
      <c r="I60" s="14"/>
      <c r="J60" s="13"/>
    </row>
    <row r="61" spans="1:10" x14ac:dyDescent="0.25">
      <c r="A61" s="105">
        <v>42217</v>
      </c>
      <c r="B61" s="106">
        <v>5</v>
      </c>
      <c r="C61" s="107">
        <v>16153559.878856318</v>
      </c>
      <c r="D61" s="107">
        <v>2723343.249806575</v>
      </c>
      <c r="E61" s="107">
        <v>0</v>
      </c>
      <c r="F61" s="109">
        <f t="shared" si="0"/>
        <v>42370</v>
      </c>
      <c r="G61" s="14"/>
      <c r="H61" s="14"/>
      <c r="I61" s="14"/>
      <c r="J61" s="13"/>
    </row>
    <row r="62" spans="1:10" x14ac:dyDescent="0.25">
      <c r="A62" s="105">
        <v>42217</v>
      </c>
      <c r="B62" s="106">
        <v>6</v>
      </c>
      <c r="C62" s="107">
        <v>16153559.878856318</v>
      </c>
      <c r="D62" s="107">
        <v>3151969.9366799258</v>
      </c>
      <c r="E62" s="107">
        <v>0</v>
      </c>
      <c r="F62" s="109">
        <f t="shared" si="0"/>
        <v>42401</v>
      </c>
      <c r="G62" s="14"/>
      <c r="H62" s="14"/>
      <c r="I62" s="14"/>
      <c r="J62" s="13"/>
    </row>
    <row r="63" spans="1:10" x14ac:dyDescent="0.25">
      <c r="A63" s="105">
        <v>42217</v>
      </c>
      <c r="B63" s="106">
        <v>7</v>
      </c>
      <c r="C63" s="107">
        <v>16153559.878856318</v>
      </c>
      <c r="D63" s="107">
        <v>3272689.5765444362</v>
      </c>
      <c r="E63" s="107">
        <v>0</v>
      </c>
      <c r="F63" s="109">
        <f t="shared" si="0"/>
        <v>42430</v>
      </c>
      <c r="G63" s="14"/>
      <c r="H63" s="14"/>
      <c r="I63" s="14"/>
      <c r="J63" s="13"/>
    </row>
    <row r="64" spans="1:10" x14ac:dyDescent="0.25">
      <c r="A64" s="105">
        <v>42217</v>
      </c>
      <c r="B64" s="106">
        <v>8</v>
      </c>
      <c r="C64" s="107">
        <v>16153559.878856318</v>
      </c>
      <c r="D64" s="107">
        <v>3633822.7507603513</v>
      </c>
      <c r="E64" s="107">
        <v>0</v>
      </c>
      <c r="F64" s="109">
        <f t="shared" si="0"/>
        <v>42461</v>
      </c>
      <c r="G64" s="14"/>
      <c r="H64" s="14"/>
      <c r="I64" s="14"/>
      <c r="J64" s="13"/>
    </row>
    <row r="65" spans="1:10" x14ac:dyDescent="0.25">
      <c r="A65" s="105">
        <v>42217</v>
      </c>
      <c r="B65" s="106">
        <v>9</v>
      </c>
      <c r="C65" s="107">
        <v>16153559.878856318</v>
      </c>
      <c r="D65" s="107">
        <v>3856573.4928132179</v>
      </c>
      <c r="E65" s="107">
        <v>0</v>
      </c>
      <c r="F65" s="109">
        <f t="shared" si="0"/>
        <v>42491</v>
      </c>
      <c r="G65" s="14"/>
      <c r="H65" s="14"/>
      <c r="I65" s="14"/>
      <c r="J65" s="13"/>
    </row>
    <row r="66" spans="1:10" x14ac:dyDescent="0.25">
      <c r="A66" s="105">
        <v>42217</v>
      </c>
      <c r="B66" s="106">
        <v>10</v>
      </c>
      <c r="C66" s="107">
        <v>16153559.878856318</v>
      </c>
      <c r="D66" s="107">
        <v>4679929.8995516878</v>
      </c>
      <c r="E66" s="107">
        <v>0</v>
      </c>
      <c r="F66" s="109">
        <f t="shared" si="0"/>
        <v>42522</v>
      </c>
      <c r="G66" s="14"/>
      <c r="H66" s="14"/>
      <c r="I66" s="14"/>
      <c r="J66" s="13"/>
    </row>
    <row r="67" spans="1:10" x14ac:dyDescent="0.25">
      <c r="A67" s="105">
        <v>42217</v>
      </c>
      <c r="B67" s="106">
        <v>11</v>
      </c>
      <c r="C67" s="107">
        <v>16153559.878856318</v>
      </c>
      <c r="D67" s="107">
        <v>4913155.1204786375</v>
      </c>
      <c r="E67" s="107">
        <v>0</v>
      </c>
      <c r="F67" s="109">
        <f t="shared" ref="F67:F130" si="1">EDATE(A67,B67)</f>
        <v>42552</v>
      </c>
      <c r="G67" s="14"/>
      <c r="H67" s="14"/>
      <c r="I67" s="14"/>
      <c r="J67" s="13"/>
    </row>
    <row r="68" spans="1:10" x14ac:dyDescent="0.25">
      <c r="A68" s="105">
        <v>42217</v>
      </c>
      <c r="B68" s="106">
        <v>12</v>
      </c>
      <c r="C68" s="107">
        <v>16153559.878856318</v>
      </c>
      <c r="D68" s="107">
        <v>5294628.638883248</v>
      </c>
      <c r="E68" s="107">
        <v>0</v>
      </c>
      <c r="F68" s="109">
        <f t="shared" si="1"/>
        <v>42583</v>
      </c>
      <c r="G68" s="14"/>
      <c r="H68" s="14"/>
      <c r="I68" s="14"/>
      <c r="J68" s="13"/>
    </row>
    <row r="69" spans="1:10" x14ac:dyDescent="0.25">
      <c r="A69" s="105">
        <v>42217</v>
      </c>
      <c r="B69" s="106">
        <v>13</v>
      </c>
      <c r="C69" s="107">
        <v>16153559.878856318</v>
      </c>
      <c r="D69" s="107">
        <v>5838444.4239894152</v>
      </c>
      <c r="E69" s="107">
        <v>0</v>
      </c>
      <c r="F69" s="109">
        <f t="shared" si="1"/>
        <v>42614</v>
      </c>
      <c r="G69" s="14"/>
      <c r="H69" s="14"/>
      <c r="I69" s="14"/>
      <c r="J69" s="13"/>
    </row>
    <row r="70" spans="1:10" x14ac:dyDescent="0.25">
      <c r="A70" s="105">
        <v>42217</v>
      </c>
      <c r="B70" s="106">
        <v>14</v>
      </c>
      <c r="C70" s="107">
        <v>16153559.878856318</v>
      </c>
      <c r="D70" s="107">
        <v>5927812.5384444669</v>
      </c>
      <c r="E70" s="107">
        <v>0</v>
      </c>
      <c r="F70" s="109">
        <f t="shared" si="1"/>
        <v>42644</v>
      </c>
      <c r="G70" s="14"/>
      <c r="H70" s="14"/>
      <c r="I70" s="14"/>
      <c r="J70" s="13"/>
    </row>
    <row r="71" spans="1:10" x14ac:dyDescent="0.25">
      <c r="A71" s="105">
        <v>42217</v>
      </c>
      <c r="B71" s="106">
        <v>15</v>
      </c>
      <c r="C71" s="107">
        <v>16153559.878856318</v>
      </c>
      <c r="D71" s="107">
        <v>6273981.2635189574</v>
      </c>
      <c r="E71" s="107">
        <v>0</v>
      </c>
      <c r="F71" s="109">
        <f t="shared" si="1"/>
        <v>42675</v>
      </c>
      <c r="G71" s="14"/>
      <c r="H71" s="14"/>
      <c r="I71" s="14"/>
      <c r="J71" s="13"/>
    </row>
    <row r="72" spans="1:10" x14ac:dyDescent="0.25">
      <c r="A72" s="105">
        <v>42217</v>
      </c>
      <c r="B72" s="106">
        <v>16</v>
      </c>
      <c r="C72" s="107">
        <v>16153559.878856318</v>
      </c>
      <c r="D72" s="107">
        <v>6406106.2273438126</v>
      </c>
      <c r="E72" s="107">
        <v>0</v>
      </c>
      <c r="F72" s="109">
        <f t="shared" si="1"/>
        <v>42705</v>
      </c>
      <c r="G72" s="14"/>
      <c r="H72" s="14"/>
      <c r="I72" s="14"/>
      <c r="J72" s="13"/>
    </row>
    <row r="73" spans="1:10" x14ac:dyDescent="0.25">
      <c r="A73" s="105">
        <v>42217</v>
      </c>
      <c r="B73" s="106">
        <v>17</v>
      </c>
      <c r="C73" s="107">
        <v>16153559.878856318</v>
      </c>
      <c r="D73" s="107">
        <v>6537650.9074536087</v>
      </c>
      <c r="E73" s="107">
        <v>0</v>
      </c>
      <c r="F73" s="109">
        <f t="shared" si="1"/>
        <v>42736</v>
      </c>
      <c r="G73" s="14"/>
      <c r="H73" s="14"/>
      <c r="I73" s="14"/>
      <c r="J73" s="13"/>
    </row>
    <row r="74" spans="1:10" x14ac:dyDescent="0.25">
      <c r="A74" s="105">
        <v>42217</v>
      </c>
      <c r="B74" s="106">
        <v>18</v>
      </c>
      <c r="C74" s="107">
        <v>16153559.878856318</v>
      </c>
      <c r="D74" s="107">
        <v>6656082.7641474176</v>
      </c>
      <c r="E74" s="107">
        <v>4952640</v>
      </c>
      <c r="F74" s="109">
        <f t="shared" si="1"/>
        <v>42767</v>
      </c>
      <c r="G74" s="14"/>
      <c r="H74" s="14"/>
      <c r="I74" s="14"/>
      <c r="J74" s="13"/>
    </row>
    <row r="75" spans="1:10" x14ac:dyDescent="0.25">
      <c r="A75" s="105">
        <v>42217</v>
      </c>
      <c r="B75" s="106">
        <v>19</v>
      </c>
      <c r="C75" s="107">
        <v>16153559.878856318</v>
      </c>
      <c r="D75" s="107">
        <v>6691960</v>
      </c>
      <c r="E75" s="107">
        <v>5068140</v>
      </c>
      <c r="F75" s="109">
        <f t="shared" si="1"/>
        <v>42795</v>
      </c>
      <c r="G75" s="14"/>
      <c r="H75" s="14"/>
      <c r="I75" s="14"/>
      <c r="J75" s="13"/>
    </row>
    <row r="76" spans="1:10" x14ac:dyDescent="0.25">
      <c r="A76" s="105">
        <v>42217</v>
      </c>
      <c r="B76" s="106">
        <v>20</v>
      </c>
      <c r="C76" s="107">
        <v>16153559.878856318</v>
      </c>
      <c r="D76" s="107">
        <v>6796480</v>
      </c>
      <c r="E76" s="107">
        <v>5179020</v>
      </c>
      <c r="F76" s="109">
        <f t="shared" si="1"/>
        <v>42826</v>
      </c>
      <c r="G76" s="14"/>
      <c r="H76" s="14"/>
      <c r="I76" s="14"/>
      <c r="J76" s="13"/>
    </row>
    <row r="77" spans="1:10" x14ac:dyDescent="0.25">
      <c r="A77" s="105">
        <v>42217</v>
      </c>
      <c r="B77" s="106">
        <v>21</v>
      </c>
      <c r="C77" s="107">
        <v>16153559.878856318</v>
      </c>
      <c r="D77" s="107">
        <v>6898990</v>
      </c>
      <c r="E77" s="107">
        <v>5286435</v>
      </c>
      <c r="F77" s="109">
        <f t="shared" si="1"/>
        <v>42856</v>
      </c>
      <c r="G77" s="14"/>
      <c r="H77" s="14"/>
      <c r="I77" s="14"/>
      <c r="J77" s="13"/>
    </row>
    <row r="78" spans="1:10" x14ac:dyDescent="0.25">
      <c r="A78" s="105">
        <v>42217</v>
      </c>
      <c r="B78" s="106">
        <v>22</v>
      </c>
      <c r="C78" s="107">
        <v>16153559.878856318</v>
      </c>
      <c r="D78" s="107">
        <v>7544748.1975208856</v>
      </c>
      <c r="E78" s="107">
        <v>5405400</v>
      </c>
      <c r="F78" s="109">
        <f t="shared" si="1"/>
        <v>42887</v>
      </c>
      <c r="G78" s="14"/>
      <c r="H78" s="14"/>
      <c r="I78" s="14"/>
      <c r="J78" s="13"/>
    </row>
    <row r="79" spans="1:10" x14ac:dyDescent="0.25">
      <c r="A79" s="105">
        <v>42217</v>
      </c>
      <c r="B79" s="106">
        <v>23</v>
      </c>
      <c r="C79" s="107">
        <v>16153559.878856318</v>
      </c>
      <c r="D79" s="107">
        <v>7591687.6220384957</v>
      </c>
      <c r="E79" s="107">
        <v>5541690</v>
      </c>
      <c r="F79" s="109">
        <f t="shared" si="1"/>
        <v>42917</v>
      </c>
      <c r="G79" s="14"/>
      <c r="H79" s="14"/>
      <c r="I79" s="14"/>
      <c r="J79" s="13"/>
    </row>
    <row r="80" spans="1:10" x14ac:dyDescent="0.25">
      <c r="A80" s="105">
        <v>42217</v>
      </c>
      <c r="B80" s="106">
        <v>24</v>
      </c>
      <c r="C80" s="107">
        <v>16153559.878856318</v>
      </c>
      <c r="D80" s="107">
        <v>7614750</v>
      </c>
      <c r="E80" s="107">
        <v>5714940</v>
      </c>
      <c r="F80" s="109">
        <f t="shared" si="1"/>
        <v>42948</v>
      </c>
      <c r="G80" s="14"/>
      <c r="H80" s="14"/>
      <c r="I80" s="14"/>
      <c r="J80" s="13"/>
    </row>
    <row r="81" spans="1:10" x14ac:dyDescent="0.25">
      <c r="A81" s="105">
        <v>42217</v>
      </c>
      <c r="B81" s="106">
        <v>25</v>
      </c>
      <c r="C81" s="107">
        <v>16153559.878856318</v>
      </c>
      <c r="D81" s="107">
        <v>8085034.33952027</v>
      </c>
      <c r="E81" s="107">
        <v>5781930</v>
      </c>
      <c r="F81" s="109">
        <f t="shared" si="1"/>
        <v>42979</v>
      </c>
      <c r="G81" s="14"/>
      <c r="H81" s="14"/>
      <c r="I81" s="14"/>
      <c r="J81" s="13"/>
    </row>
    <row r="82" spans="1:10" x14ac:dyDescent="0.25">
      <c r="A82" s="105">
        <v>42217</v>
      </c>
      <c r="B82" s="106">
        <v>26</v>
      </c>
      <c r="C82" s="107">
        <v>16153559.878856318</v>
      </c>
      <c r="D82" s="107">
        <v>8156250</v>
      </c>
      <c r="E82" s="107">
        <v>5829285</v>
      </c>
      <c r="F82" s="109">
        <f t="shared" si="1"/>
        <v>43009</v>
      </c>
      <c r="G82" s="14"/>
      <c r="H82" s="14"/>
      <c r="I82" s="14"/>
      <c r="J82" s="13"/>
    </row>
    <row r="83" spans="1:10" x14ac:dyDescent="0.25">
      <c r="A83" s="105">
        <v>42217</v>
      </c>
      <c r="B83" s="106">
        <v>27</v>
      </c>
      <c r="C83" s="107">
        <v>16153559.878856318</v>
      </c>
      <c r="D83" s="107">
        <v>8348739.3156023622</v>
      </c>
      <c r="E83" s="107">
        <v>5866245</v>
      </c>
      <c r="F83" s="109">
        <f t="shared" si="1"/>
        <v>43040</v>
      </c>
      <c r="G83" s="14"/>
      <c r="H83" s="14"/>
      <c r="I83" s="14"/>
      <c r="J83" s="13"/>
    </row>
    <row r="84" spans="1:10" x14ac:dyDescent="0.25">
      <c r="A84" s="105">
        <v>42217</v>
      </c>
      <c r="B84" s="106">
        <v>28</v>
      </c>
      <c r="C84" s="107">
        <v>16153559.878856318</v>
      </c>
      <c r="D84" s="107">
        <v>8353160</v>
      </c>
      <c r="E84" s="107">
        <v>6094011</v>
      </c>
      <c r="F84" s="109">
        <f t="shared" si="1"/>
        <v>43070</v>
      </c>
      <c r="G84" s="14"/>
      <c r="H84" s="14"/>
      <c r="I84" s="14"/>
      <c r="J84" s="13"/>
    </row>
    <row r="85" spans="1:10" x14ac:dyDescent="0.25">
      <c r="A85" s="105">
        <v>42217</v>
      </c>
      <c r="B85" s="106">
        <v>29</v>
      </c>
      <c r="C85" s="107">
        <v>16153559.878856318</v>
      </c>
      <c r="D85" s="107">
        <v>8394200</v>
      </c>
      <c r="E85" s="107">
        <v>6125042</v>
      </c>
      <c r="F85" s="109">
        <f t="shared" si="1"/>
        <v>43101</v>
      </c>
      <c r="G85" s="14"/>
      <c r="H85" s="14"/>
      <c r="I85" s="14"/>
      <c r="J85" s="13"/>
    </row>
    <row r="86" spans="1:10" x14ac:dyDescent="0.25">
      <c r="A86" s="105">
        <v>42217</v>
      </c>
      <c r="B86" s="106">
        <v>30</v>
      </c>
      <c r="C86" s="107">
        <v>16153559.878856318</v>
      </c>
      <c r="D86" s="107">
        <v>8430680</v>
      </c>
      <c r="E86" s="107">
        <v>6145331.5</v>
      </c>
      <c r="F86" s="109">
        <f t="shared" si="1"/>
        <v>43132</v>
      </c>
      <c r="G86" s="14"/>
      <c r="H86" s="14"/>
      <c r="I86" s="14"/>
      <c r="J86" s="13"/>
    </row>
    <row r="87" spans="1:10" x14ac:dyDescent="0.25">
      <c r="A87" s="105">
        <v>42217</v>
      </c>
      <c r="B87" s="106">
        <v>31</v>
      </c>
      <c r="C87" s="107">
        <v>16153559.878856318</v>
      </c>
      <c r="D87" s="107">
        <v>8472480</v>
      </c>
      <c r="E87" s="107">
        <v>6173975.5</v>
      </c>
      <c r="F87" s="109">
        <f t="shared" si="1"/>
        <v>43160</v>
      </c>
      <c r="G87" s="14"/>
      <c r="H87" s="14"/>
      <c r="I87" s="14"/>
      <c r="J87" s="13"/>
    </row>
    <row r="88" spans="1:10" x14ac:dyDescent="0.25">
      <c r="A88" s="105">
        <v>42217</v>
      </c>
      <c r="B88" s="106">
        <v>32</v>
      </c>
      <c r="C88" s="107">
        <v>16153559.878856318</v>
      </c>
      <c r="D88" s="107">
        <v>8505920</v>
      </c>
      <c r="E88" s="107">
        <v>6200232.5</v>
      </c>
      <c r="F88" s="109">
        <f t="shared" si="1"/>
        <v>43191</v>
      </c>
      <c r="G88" s="14"/>
      <c r="H88" s="14"/>
      <c r="I88" s="14"/>
      <c r="J88" s="13"/>
    </row>
    <row r="89" spans="1:10" x14ac:dyDescent="0.25">
      <c r="A89" s="105">
        <v>42217</v>
      </c>
      <c r="B89" s="106">
        <v>33</v>
      </c>
      <c r="C89" s="107">
        <v>16153559.878856318</v>
      </c>
      <c r="D89" s="107">
        <v>8540120</v>
      </c>
      <c r="E89" s="107">
        <v>6225296</v>
      </c>
      <c r="F89" s="109">
        <f t="shared" si="1"/>
        <v>43221</v>
      </c>
      <c r="G89" s="14"/>
      <c r="H89" s="14"/>
      <c r="I89" s="14"/>
      <c r="J89" s="13"/>
    </row>
    <row r="90" spans="1:10" x14ac:dyDescent="0.25">
      <c r="A90" s="105">
        <v>42217</v>
      </c>
      <c r="B90" s="106">
        <v>34</v>
      </c>
      <c r="C90" s="107">
        <v>16153559.878856318</v>
      </c>
      <c r="D90" s="107">
        <v>8897182.8554029111</v>
      </c>
      <c r="E90" s="107">
        <v>6249166</v>
      </c>
      <c r="F90" s="109">
        <f t="shared" si="1"/>
        <v>43252</v>
      </c>
      <c r="G90" s="14"/>
      <c r="H90" s="14"/>
      <c r="I90" s="14"/>
      <c r="J90" s="13"/>
    </row>
    <row r="91" spans="1:10" x14ac:dyDescent="0.25">
      <c r="A91" s="105">
        <v>42217</v>
      </c>
      <c r="B91" s="106">
        <v>35</v>
      </c>
      <c r="C91" s="107">
        <v>16153559.878856318</v>
      </c>
      <c r="D91" s="107">
        <v>8952280</v>
      </c>
      <c r="E91" s="107">
        <v>6279003.5</v>
      </c>
      <c r="F91" s="109">
        <f t="shared" si="1"/>
        <v>43282</v>
      </c>
      <c r="G91" s="14"/>
      <c r="H91" s="14"/>
      <c r="I91" s="14"/>
      <c r="J91" s="13"/>
    </row>
    <row r="92" spans="1:10" x14ac:dyDescent="0.25">
      <c r="A92" s="105">
        <v>42217</v>
      </c>
      <c r="B92" s="106">
        <v>36</v>
      </c>
      <c r="C92" s="107">
        <v>16153559.878856318</v>
      </c>
      <c r="D92" s="107">
        <v>8981510</v>
      </c>
      <c r="E92" s="107">
        <v>6306454</v>
      </c>
      <c r="F92" s="109">
        <f t="shared" si="1"/>
        <v>43313</v>
      </c>
      <c r="G92" s="14"/>
      <c r="H92" s="14"/>
      <c r="I92" s="14"/>
      <c r="J92" s="13"/>
    </row>
    <row r="93" spans="1:10" x14ac:dyDescent="0.25">
      <c r="A93" s="105">
        <v>42217</v>
      </c>
      <c r="B93" s="106">
        <v>37</v>
      </c>
      <c r="C93" s="107">
        <v>16153559.878856318</v>
      </c>
      <c r="D93" s="107">
        <v>9245841.0790972207</v>
      </c>
      <c r="E93" s="107">
        <v>6323163</v>
      </c>
      <c r="F93" s="109">
        <f t="shared" si="1"/>
        <v>43344</v>
      </c>
      <c r="G93" s="14"/>
      <c r="H93" s="14"/>
      <c r="I93" s="14"/>
      <c r="J93" s="13"/>
    </row>
    <row r="94" spans="1:10" x14ac:dyDescent="0.25">
      <c r="A94" s="105">
        <v>42217</v>
      </c>
      <c r="B94" s="106">
        <v>38</v>
      </c>
      <c r="C94" s="107">
        <v>16153559.878856318</v>
      </c>
      <c r="D94" s="107">
        <v>9268168</v>
      </c>
      <c r="E94" s="107">
        <v>6335098</v>
      </c>
      <c r="F94" s="109">
        <f t="shared" si="1"/>
        <v>43374</v>
      </c>
      <c r="G94" s="14"/>
      <c r="H94" s="14"/>
      <c r="I94" s="14"/>
      <c r="J94" s="13"/>
    </row>
    <row r="95" spans="1:10" x14ac:dyDescent="0.25">
      <c r="A95" s="105">
        <v>42217</v>
      </c>
      <c r="B95" s="106">
        <v>39</v>
      </c>
      <c r="C95" s="107">
        <v>16153559.878856318</v>
      </c>
      <c r="D95" s="107">
        <v>9317080</v>
      </c>
      <c r="E95" s="107">
        <v>6345839.5</v>
      </c>
      <c r="F95" s="109">
        <f t="shared" si="1"/>
        <v>43405</v>
      </c>
      <c r="G95" s="14"/>
      <c r="H95" s="14"/>
      <c r="I95" s="14"/>
      <c r="J95" s="13"/>
    </row>
    <row r="96" spans="1:10" x14ac:dyDescent="0.25">
      <c r="A96" s="105">
        <v>42217</v>
      </c>
      <c r="B96" s="106">
        <v>40</v>
      </c>
      <c r="C96" s="107">
        <v>16153559.878856318</v>
      </c>
      <c r="D96" s="107">
        <v>9329305</v>
      </c>
      <c r="E96" s="107">
        <v>6559168</v>
      </c>
      <c r="F96" s="109">
        <f t="shared" si="1"/>
        <v>43435</v>
      </c>
      <c r="G96" s="14"/>
      <c r="H96" s="14"/>
      <c r="I96" s="14"/>
      <c r="J96" s="13"/>
    </row>
    <row r="97" spans="1:10" x14ac:dyDescent="0.25">
      <c r="A97" s="105">
        <v>42217</v>
      </c>
      <c r="B97" s="106">
        <v>41</v>
      </c>
      <c r="C97" s="107">
        <v>16153559.878856318</v>
      </c>
      <c r="D97" s="107">
        <v>9343160</v>
      </c>
      <c r="E97" s="107">
        <v>6565328</v>
      </c>
      <c r="F97" s="109">
        <f t="shared" si="1"/>
        <v>43466</v>
      </c>
      <c r="G97" s="14"/>
      <c r="H97" s="14"/>
      <c r="I97" s="14"/>
      <c r="J97" s="13"/>
    </row>
    <row r="98" spans="1:10" x14ac:dyDescent="0.25">
      <c r="A98" s="105">
        <v>42217</v>
      </c>
      <c r="B98" s="106">
        <v>42</v>
      </c>
      <c r="C98" s="107">
        <v>16153559.878856318</v>
      </c>
      <c r="D98" s="107">
        <v>9355385</v>
      </c>
      <c r="E98" s="107">
        <v>6571488</v>
      </c>
      <c r="F98" s="109">
        <f t="shared" si="1"/>
        <v>43497</v>
      </c>
      <c r="G98" s="14"/>
      <c r="H98" s="14"/>
      <c r="I98" s="14"/>
      <c r="J98" s="13"/>
    </row>
    <row r="99" spans="1:10" x14ac:dyDescent="0.25">
      <c r="A99" s="105">
        <v>42217</v>
      </c>
      <c r="B99" s="106">
        <v>43</v>
      </c>
      <c r="C99" s="107">
        <v>16153559.878856318</v>
      </c>
      <c r="D99" s="107">
        <v>9370055</v>
      </c>
      <c r="E99" s="107">
        <v>6578880</v>
      </c>
      <c r="F99" s="109">
        <f t="shared" si="1"/>
        <v>43525</v>
      </c>
      <c r="G99" s="14"/>
      <c r="H99" s="14"/>
      <c r="I99" s="14"/>
      <c r="J99" s="13"/>
    </row>
    <row r="100" spans="1:10" x14ac:dyDescent="0.25">
      <c r="A100" s="105">
        <v>42217</v>
      </c>
      <c r="B100" s="106">
        <v>44</v>
      </c>
      <c r="C100" s="107">
        <v>16153559.878856318</v>
      </c>
      <c r="D100" s="107">
        <v>9382280</v>
      </c>
      <c r="E100" s="107">
        <v>6585040</v>
      </c>
      <c r="F100" s="109">
        <f t="shared" si="1"/>
        <v>43556</v>
      </c>
      <c r="G100" s="14"/>
      <c r="H100" s="14"/>
      <c r="I100" s="14"/>
      <c r="J100" s="13"/>
    </row>
    <row r="101" spans="1:10" x14ac:dyDescent="0.25">
      <c r="A101" s="105">
        <v>42217</v>
      </c>
      <c r="B101" s="106">
        <v>45</v>
      </c>
      <c r="C101" s="107">
        <v>16153559.878856318</v>
      </c>
      <c r="D101" s="107">
        <v>9395320</v>
      </c>
      <c r="E101" s="107">
        <v>6593664</v>
      </c>
      <c r="F101" s="109">
        <f t="shared" si="1"/>
        <v>43586</v>
      </c>
      <c r="G101" s="14"/>
      <c r="H101" s="14"/>
      <c r="I101" s="14"/>
      <c r="J101" s="13"/>
    </row>
    <row r="102" spans="1:10" x14ac:dyDescent="0.25">
      <c r="A102" s="105">
        <v>42217</v>
      </c>
      <c r="B102" s="106">
        <v>46</v>
      </c>
      <c r="C102" s="107">
        <v>16153559.878856318</v>
      </c>
      <c r="D102" s="107">
        <v>9407545</v>
      </c>
      <c r="E102" s="107">
        <v>6597360</v>
      </c>
      <c r="F102" s="109">
        <f t="shared" si="1"/>
        <v>43617</v>
      </c>
      <c r="G102" s="14"/>
      <c r="H102" s="14"/>
      <c r="I102" s="14"/>
      <c r="J102" s="13"/>
    </row>
    <row r="103" spans="1:10" x14ac:dyDescent="0.25">
      <c r="A103" s="105">
        <v>42217</v>
      </c>
      <c r="B103" s="106">
        <v>47</v>
      </c>
      <c r="C103" s="107">
        <v>16153559.878856318</v>
      </c>
      <c r="D103" s="107">
        <v>9422215</v>
      </c>
      <c r="E103" s="107">
        <v>6605984</v>
      </c>
      <c r="F103" s="109">
        <f t="shared" si="1"/>
        <v>43647</v>
      </c>
      <c r="G103" s="14"/>
      <c r="H103" s="14"/>
      <c r="I103" s="14"/>
      <c r="J103" s="13"/>
    </row>
    <row r="104" spans="1:10" x14ac:dyDescent="0.25">
      <c r="A104" s="105">
        <v>42217</v>
      </c>
      <c r="B104" s="106">
        <v>48</v>
      </c>
      <c r="C104" s="107">
        <v>16153559.878856318</v>
      </c>
      <c r="D104" s="107">
        <v>9431180</v>
      </c>
      <c r="E104" s="107">
        <v>6612144</v>
      </c>
      <c r="F104" s="109">
        <f t="shared" si="1"/>
        <v>43678</v>
      </c>
      <c r="G104" s="14"/>
      <c r="H104" s="14"/>
      <c r="I104" s="14"/>
      <c r="J104" s="13"/>
    </row>
    <row r="105" spans="1:10" x14ac:dyDescent="0.25">
      <c r="A105" s="105">
        <v>42217</v>
      </c>
      <c r="B105" s="106">
        <v>49</v>
      </c>
      <c r="C105" s="107">
        <v>16153559.878856318</v>
      </c>
      <c r="D105" s="107">
        <v>9440145</v>
      </c>
      <c r="E105" s="107">
        <v>6615840</v>
      </c>
      <c r="F105" s="109">
        <f t="shared" si="1"/>
        <v>43709</v>
      </c>
      <c r="G105" s="14"/>
      <c r="H105" s="14"/>
      <c r="I105" s="14"/>
      <c r="J105" s="13"/>
    </row>
    <row r="106" spans="1:10" x14ac:dyDescent="0.25">
      <c r="A106" s="105">
        <v>42217</v>
      </c>
      <c r="B106" s="106">
        <v>50</v>
      </c>
      <c r="C106" s="107">
        <v>16153559.878856318</v>
      </c>
      <c r="D106" s="107">
        <v>9446665</v>
      </c>
      <c r="E106" s="107">
        <v>6620768</v>
      </c>
      <c r="F106" s="109">
        <f t="shared" si="1"/>
        <v>43739</v>
      </c>
      <c r="G106" s="14"/>
      <c r="H106" s="14"/>
      <c r="I106" s="14"/>
      <c r="J106" s="13"/>
    </row>
    <row r="107" spans="1:10" x14ac:dyDescent="0.25">
      <c r="A107" s="105">
        <v>42217</v>
      </c>
      <c r="B107" s="106">
        <v>51</v>
      </c>
      <c r="C107" s="107">
        <v>16153559.878856318</v>
      </c>
      <c r="D107" s="107">
        <v>9452370</v>
      </c>
      <c r="E107" s="107">
        <v>6624464</v>
      </c>
      <c r="F107" s="109">
        <f t="shared" si="1"/>
        <v>43770</v>
      </c>
      <c r="G107" s="14"/>
      <c r="H107" s="14"/>
      <c r="I107" s="14"/>
      <c r="J107" s="13"/>
    </row>
    <row r="108" spans="1:10" x14ac:dyDescent="0.25">
      <c r="A108" s="105">
        <v>42217</v>
      </c>
      <c r="B108" s="106">
        <v>52</v>
      </c>
      <c r="C108" s="107">
        <v>16153559.878856318</v>
      </c>
      <c r="D108" s="107">
        <v>9458075</v>
      </c>
      <c r="E108" s="107">
        <v>6626928</v>
      </c>
      <c r="F108" s="109">
        <f t="shared" si="1"/>
        <v>43800</v>
      </c>
      <c r="G108" s="14"/>
      <c r="H108" s="14"/>
      <c r="I108" s="14"/>
      <c r="J108" s="13"/>
    </row>
    <row r="109" spans="1:10" x14ac:dyDescent="0.25">
      <c r="A109" s="105">
        <v>42248</v>
      </c>
      <c r="B109" s="106">
        <v>0</v>
      </c>
      <c r="C109" s="107">
        <v>15219957.907704946</v>
      </c>
      <c r="D109" s="107">
        <v>439849.92552904785</v>
      </c>
      <c r="E109" s="107">
        <v>0</v>
      </c>
      <c r="F109" s="109">
        <f t="shared" si="1"/>
        <v>42248</v>
      </c>
      <c r="G109" s="14"/>
      <c r="H109" s="14"/>
      <c r="I109" s="14"/>
      <c r="J109" s="13"/>
    </row>
    <row r="110" spans="1:10" x14ac:dyDescent="0.25">
      <c r="A110" s="105">
        <v>42248</v>
      </c>
      <c r="B110" s="106">
        <v>1</v>
      </c>
      <c r="C110" s="107">
        <v>15219957.907704946</v>
      </c>
      <c r="D110" s="107">
        <v>990773.04306105268</v>
      </c>
      <c r="E110" s="107">
        <v>0</v>
      </c>
      <c r="F110" s="109">
        <f t="shared" si="1"/>
        <v>42278</v>
      </c>
      <c r="G110" s="14"/>
      <c r="H110" s="14"/>
      <c r="I110" s="14"/>
      <c r="J110" s="13"/>
    </row>
    <row r="111" spans="1:10" x14ac:dyDescent="0.25">
      <c r="A111" s="105">
        <v>42248</v>
      </c>
      <c r="B111" s="106">
        <v>2</v>
      </c>
      <c r="C111" s="107">
        <v>15219957.907704946</v>
      </c>
      <c r="D111" s="107">
        <v>1458201.627879503</v>
      </c>
      <c r="E111" s="107">
        <v>0</v>
      </c>
      <c r="F111" s="109">
        <f t="shared" si="1"/>
        <v>42309</v>
      </c>
      <c r="G111" s="14"/>
      <c r="H111" s="14"/>
      <c r="I111" s="14"/>
      <c r="J111" s="13"/>
    </row>
    <row r="112" spans="1:10" x14ac:dyDescent="0.25">
      <c r="A112" s="105">
        <v>42248</v>
      </c>
      <c r="B112" s="106">
        <v>3</v>
      </c>
      <c r="C112" s="107">
        <v>15219957.907704946</v>
      </c>
      <c r="D112" s="107">
        <v>1864474.9475096154</v>
      </c>
      <c r="E112" s="107">
        <v>0</v>
      </c>
      <c r="F112" s="109">
        <f t="shared" si="1"/>
        <v>42339</v>
      </c>
      <c r="G112" s="14"/>
      <c r="H112" s="14"/>
      <c r="I112" s="14"/>
      <c r="J112" s="13"/>
    </row>
    <row r="113" spans="1:10" x14ac:dyDescent="0.25">
      <c r="A113" s="105">
        <v>42248</v>
      </c>
      <c r="B113" s="106">
        <v>4</v>
      </c>
      <c r="C113" s="107">
        <v>15219957.907704946</v>
      </c>
      <c r="D113" s="107">
        <v>2158845.2068343372</v>
      </c>
      <c r="E113" s="107">
        <v>0</v>
      </c>
      <c r="F113" s="109">
        <f t="shared" si="1"/>
        <v>42370</v>
      </c>
      <c r="G113" s="14"/>
      <c r="H113" s="14"/>
      <c r="I113" s="14"/>
      <c r="J113" s="13"/>
    </row>
    <row r="114" spans="1:10" x14ac:dyDescent="0.25">
      <c r="A114" s="105">
        <v>42248</v>
      </c>
      <c r="B114" s="106">
        <v>5</v>
      </c>
      <c r="C114" s="107">
        <v>15219957.907704946</v>
      </c>
      <c r="D114" s="107">
        <v>2564437.8164040656</v>
      </c>
      <c r="E114" s="107">
        <v>0</v>
      </c>
      <c r="F114" s="109">
        <f t="shared" si="1"/>
        <v>42401</v>
      </c>
      <c r="G114" s="14"/>
      <c r="H114" s="14"/>
      <c r="I114" s="14"/>
      <c r="J114" s="13"/>
    </row>
    <row r="115" spans="1:10" x14ac:dyDescent="0.25">
      <c r="A115" s="105">
        <v>42248</v>
      </c>
      <c r="B115" s="106">
        <v>6</v>
      </c>
      <c r="C115" s="107">
        <v>15219957.907704946</v>
      </c>
      <c r="D115" s="107">
        <v>2704261.1690606889</v>
      </c>
      <c r="E115" s="107">
        <v>0</v>
      </c>
      <c r="F115" s="109">
        <f t="shared" si="1"/>
        <v>42430</v>
      </c>
      <c r="G115" s="14"/>
      <c r="H115" s="14"/>
      <c r="I115" s="14"/>
      <c r="J115" s="13"/>
    </row>
    <row r="116" spans="1:10" x14ac:dyDescent="0.25">
      <c r="A116" s="105">
        <v>42248</v>
      </c>
      <c r="B116" s="106">
        <v>7</v>
      </c>
      <c r="C116" s="107">
        <v>15219957.907704946</v>
      </c>
      <c r="D116" s="107">
        <v>3046207.289411067</v>
      </c>
      <c r="E116" s="107">
        <v>0</v>
      </c>
      <c r="F116" s="109">
        <f t="shared" si="1"/>
        <v>42461</v>
      </c>
      <c r="G116" s="14"/>
      <c r="H116" s="14"/>
      <c r="I116" s="14"/>
      <c r="J116" s="13"/>
    </row>
    <row r="117" spans="1:10" x14ac:dyDescent="0.25">
      <c r="A117" s="105">
        <v>42248</v>
      </c>
      <c r="B117" s="106">
        <v>8</v>
      </c>
      <c r="C117" s="107">
        <v>15219957.907704946</v>
      </c>
      <c r="D117" s="107">
        <v>3262921.1686385991</v>
      </c>
      <c r="E117" s="107">
        <v>0</v>
      </c>
      <c r="F117" s="109">
        <f t="shared" si="1"/>
        <v>42491</v>
      </c>
      <c r="G117" s="14"/>
      <c r="H117" s="14"/>
      <c r="I117" s="14"/>
      <c r="J117" s="13"/>
    </row>
    <row r="118" spans="1:10" x14ac:dyDescent="0.25">
      <c r="A118" s="105">
        <v>42248</v>
      </c>
      <c r="B118" s="106">
        <v>9</v>
      </c>
      <c r="C118" s="107">
        <v>15219957.907704946</v>
      </c>
      <c r="D118" s="107">
        <v>3977417.0702675837</v>
      </c>
      <c r="E118" s="107">
        <v>0</v>
      </c>
      <c r="F118" s="109">
        <f t="shared" si="1"/>
        <v>42522</v>
      </c>
      <c r="G118" s="14"/>
      <c r="H118" s="14"/>
      <c r="I118" s="14"/>
      <c r="J118" s="13"/>
    </row>
    <row r="119" spans="1:10" x14ac:dyDescent="0.25">
      <c r="A119" s="105">
        <v>42248</v>
      </c>
      <c r="B119" s="106">
        <v>10</v>
      </c>
      <c r="C119" s="107">
        <v>15219957.907704946</v>
      </c>
      <c r="D119" s="107">
        <v>4169287.4692983418</v>
      </c>
      <c r="E119" s="107">
        <v>0</v>
      </c>
      <c r="F119" s="109">
        <f t="shared" si="1"/>
        <v>42552</v>
      </c>
      <c r="G119" s="14"/>
      <c r="H119" s="14"/>
      <c r="I119" s="14"/>
      <c r="J119" s="13"/>
    </row>
    <row r="120" spans="1:10" x14ac:dyDescent="0.25">
      <c r="A120" s="105">
        <v>42248</v>
      </c>
      <c r="B120" s="106">
        <v>11</v>
      </c>
      <c r="C120" s="107">
        <v>15219957.907704946</v>
      </c>
      <c r="D120" s="107">
        <v>4511772.4729986554</v>
      </c>
      <c r="E120" s="107">
        <v>0</v>
      </c>
      <c r="F120" s="109">
        <f t="shared" si="1"/>
        <v>42583</v>
      </c>
      <c r="G120" s="14"/>
      <c r="H120" s="14"/>
      <c r="I120" s="14"/>
      <c r="J120" s="13"/>
    </row>
    <row r="121" spans="1:10" x14ac:dyDescent="0.25">
      <c r="A121" s="105">
        <v>42248</v>
      </c>
      <c r="B121" s="106">
        <v>12</v>
      </c>
      <c r="C121" s="107">
        <v>15219957.907704946</v>
      </c>
      <c r="D121" s="107">
        <v>5021444.9668967398</v>
      </c>
      <c r="E121" s="107">
        <v>0</v>
      </c>
      <c r="F121" s="109">
        <f t="shared" si="1"/>
        <v>42614</v>
      </c>
      <c r="G121" s="14"/>
      <c r="H121" s="14"/>
      <c r="I121" s="14"/>
      <c r="J121" s="13"/>
    </row>
    <row r="122" spans="1:10" x14ac:dyDescent="0.25">
      <c r="A122" s="105">
        <v>42248</v>
      </c>
      <c r="B122" s="106">
        <v>13</v>
      </c>
      <c r="C122" s="107">
        <v>15219957.907704946</v>
      </c>
      <c r="D122" s="107">
        <v>5124693.7584725171</v>
      </c>
      <c r="E122" s="107">
        <v>0</v>
      </c>
      <c r="F122" s="109">
        <f t="shared" si="1"/>
        <v>42644</v>
      </c>
      <c r="G122" s="14"/>
      <c r="H122" s="14"/>
      <c r="I122" s="14"/>
      <c r="J122" s="13"/>
    </row>
    <row r="123" spans="1:10" x14ac:dyDescent="0.25">
      <c r="A123" s="105">
        <v>42248</v>
      </c>
      <c r="B123" s="106">
        <v>14</v>
      </c>
      <c r="C123" s="107">
        <v>15219957.907704946</v>
      </c>
      <c r="D123" s="107">
        <v>5442359.5411767764</v>
      </c>
      <c r="E123" s="107">
        <v>0</v>
      </c>
      <c r="F123" s="109">
        <f t="shared" si="1"/>
        <v>42675</v>
      </c>
      <c r="G123" s="14"/>
      <c r="H123" s="14"/>
      <c r="I123" s="14"/>
      <c r="J123" s="13"/>
    </row>
    <row r="124" spans="1:10" x14ac:dyDescent="0.25">
      <c r="A124" s="105">
        <v>42248</v>
      </c>
      <c r="B124" s="106">
        <v>15</v>
      </c>
      <c r="C124" s="107">
        <v>15219957.907704946</v>
      </c>
      <c r="D124" s="107">
        <v>5569263.3963369913</v>
      </c>
      <c r="E124" s="107">
        <v>0</v>
      </c>
      <c r="F124" s="109">
        <f t="shared" si="1"/>
        <v>42705</v>
      </c>
      <c r="G124" s="14"/>
      <c r="H124" s="14"/>
      <c r="I124" s="14"/>
      <c r="J124" s="13"/>
    </row>
    <row r="125" spans="1:10" x14ac:dyDescent="0.25">
      <c r="A125" s="105">
        <v>42248</v>
      </c>
      <c r="B125" s="106">
        <v>16</v>
      </c>
      <c r="C125" s="107">
        <v>15219957.907704946</v>
      </c>
      <c r="D125" s="107">
        <v>5696486.2511750022</v>
      </c>
      <c r="E125" s="107">
        <v>0</v>
      </c>
      <c r="F125" s="109">
        <f t="shared" si="1"/>
        <v>42736</v>
      </c>
      <c r="G125" s="14"/>
      <c r="H125" s="14"/>
      <c r="I125" s="14"/>
      <c r="J125" s="13"/>
    </row>
    <row r="126" spans="1:10" x14ac:dyDescent="0.25">
      <c r="A126" s="105">
        <v>42248</v>
      </c>
      <c r="B126" s="106">
        <v>17</v>
      </c>
      <c r="C126" s="107">
        <v>15219957.907704946</v>
      </c>
      <c r="D126" s="107">
        <v>5813300.1366552077</v>
      </c>
      <c r="E126" s="107">
        <v>0</v>
      </c>
      <c r="F126" s="109">
        <f t="shared" si="1"/>
        <v>42767</v>
      </c>
      <c r="G126" s="14"/>
      <c r="H126" s="14"/>
      <c r="I126" s="14"/>
      <c r="J126" s="13"/>
    </row>
    <row r="127" spans="1:10" x14ac:dyDescent="0.25">
      <c r="A127" s="105">
        <v>42248</v>
      </c>
      <c r="B127" s="106">
        <v>18</v>
      </c>
      <c r="C127" s="107">
        <v>15219957.907704946</v>
      </c>
      <c r="D127" s="107">
        <v>5852450</v>
      </c>
      <c r="E127" s="107">
        <v>5035680</v>
      </c>
      <c r="F127" s="109">
        <f t="shared" si="1"/>
        <v>42795</v>
      </c>
      <c r="G127" s="14"/>
      <c r="H127" s="14"/>
      <c r="I127" s="14"/>
      <c r="J127" s="13"/>
    </row>
    <row r="128" spans="1:10" x14ac:dyDescent="0.25">
      <c r="A128" s="105">
        <v>42248</v>
      </c>
      <c r="B128" s="106">
        <v>19</v>
      </c>
      <c r="C128" s="107">
        <v>15219957.907704946</v>
      </c>
      <c r="D128" s="107">
        <v>5950940</v>
      </c>
      <c r="E128" s="107">
        <v>5159520</v>
      </c>
      <c r="F128" s="109">
        <f t="shared" si="1"/>
        <v>42826</v>
      </c>
      <c r="G128" s="14"/>
      <c r="H128" s="14"/>
      <c r="I128" s="14"/>
      <c r="J128" s="13"/>
    </row>
    <row r="129" spans="1:10" x14ac:dyDescent="0.25">
      <c r="A129" s="105">
        <v>42248</v>
      </c>
      <c r="B129" s="106">
        <v>20</v>
      </c>
      <c r="C129" s="107">
        <v>15219957.907704946</v>
      </c>
      <c r="D129" s="107">
        <v>6046080</v>
      </c>
      <c r="E129" s="107">
        <v>5283360</v>
      </c>
      <c r="F129" s="109">
        <f t="shared" si="1"/>
        <v>42856</v>
      </c>
      <c r="G129" s="14"/>
      <c r="H129" s="14"/>
      <c r="I129" s="14"/>
      <c r="J129" s="13"/>
    </row>
    <row r="130" spans="1:10" x14ac:dyDescent="0.25">
      <c r="A130" s="105">
        <v>42248</v>
      </c>
      <c r="B130" s="106">
        <v>21</v>
      </c>
      <c r="C130" s="107">
        <v>15219957.907704946</v>
      </c>
      <c r="D130" s="107">
        <v>6617541.3937673615</v>
      </c>
      <c r="E130" s="107">
        <v>5414400</v>
      </c>
      <c r="F130" s="109">
        <f t="shared" si="1"/>
        <v>42887</v>
      </c>
      <c r="G130" s="14"/>
      <c r="H130" s="14"/>
      <c r="I130" s="14"/>
      <c r="J130" s="13"/>
    </row>
    <row r="131" spans="1:10" x14ac:dyDescent="0.25">
      <c r="A131" s="105">
        <v>42248</v>
      </c>
      <c r="B131" s="106">
        <v>22</v>
      </c>
      <c r="C131" s="107">
        <v>15219957.907704946</v>
      </c>
      <c r="D131" s="107">
        <v>6656510.8596934406</v>
      </c>
      <c r="E131" s="107">
        <v>5546880</v>
      </c>
      <c r="F131" s="109">
        <f t="shared" ref="F131:F194" si="2">EDATE(A131,B131)</f>
        <v>42917</v>
      </c>
      <c r="G131" s="14"/>
      <c r="H131" s="14"/>
      <c r="I131" s="14"/>
      <c r="J131" s="13"/>
    </row>
    <row r="132" spans="1:10" x14ac:dyDescent="0.25">
      <c r="A132" s="105">
        <v>42248</v>
      </c>
      <c r="B132" s="106">
        <v>23</v>
      </c>
      <c r="C132" s="107">
        <v>15219957.907704946</v>
      </c>
      <c r="D132" s="107">
        <v>6685360</v>
      </c>
      <c r="E132" s="107">
        <v>5683680</v>
      </c>
      <c r="F132" s="109">
        <f t="shared" si="2"/>
        <v>42948</v>
      </c>
      <c r="G132" s="14"/>
      <c r="H132" s="14"/>
      <c r="I132" s="14"/>
      <c r="J132" s="13"/>
    </row>
    <row r="133" spans="1:10" x14ac:dyDescent="0.25">
      <c r="A133" s="105">
        <v>42248</v>
      </c>
      <c r="B133" s="106">
        <v>24</v>
      </c>
      <c r="C133" s="107">
        <v>15219957.907704946</v>
      </c>
      <c r="D133" s="107">
        <v>7112015.950205666</v>
      </c>
      <c r="E133" s="107">
        <v>5821920</v>
      </c>
      <c r="F133" s="109">
        <f t="shared" si="2"/>
        <v>42979</v>
      </c>
      <c r="G133" s="14"/>
      <c r="H133" s="14"/>
      <c r="I133" s="14"/>
      <c r="J133" s="13"/>
    </row>
    <row r="134" spans="1:10" x14ac:dyDescent="0.25">
      <c r="A134" s="105">
        <v>42248</v>
      </c>
      <c r="B134" s="106">
        <v>25</v>
      </c>
      <c r="C134" s="107">
        <v>15219957.907704946</v>
      </c>
      <c r="D134" s="107">
        <v>7181250</v>
      </c>
      <c r="E134" s="107">
        <v>5896800</v>
      </c>
      <c r="F134" s="109">
        <f t="shared" si="2"/>
        <v>43009</v>
      </c>
      <c r="G134" s="14"/>
      <c r="H134" s="14"/>
      <c r="I134" s="14"/>
      <c r="J134" s="13"/>
    </row>
    <row r="135" spans="1:10" x14ac:dyDescent="0.25">
      <c r="A135" s="105">
        <v>42248</v>
      </c>
      <c r="B135" s="106">
        <v>26</v>
      </c>
      <c r="C135" s="107">
        <v>15219957.907704946</v>
      </c>
      <c r="D135" s="107">
        <v>7355623.3011926813</v>
      </c>
      <c r="E135" s="107">
        <v>5948640</v>
      </c>
      <c r="F135" s="109">
        <f t="shared" si="2"/>
        <v>43040</v>
      </c>
      <c r="G135" s="14"/>
      <c r="H135" s="14"/>
      <c r="I135" s="14"/>
      <c r="J135" s="13"/>
    </row>
    <row r="136" spans="1:10" x14ac:dyDescent="0.25">
      <c r="A136" s="105">
        <v>42248</v>
      </c>
      <c r="B136" s="106">
        <v>27</v>
      </c>
      <c r="C136" s="107">
        <v>15219957.907704946</v>
      </c>
      <c r="D136" s="107">
        <v>7362120</v>
      </c>
      <c r="E136" s="107">
        <v>6184128</v>
      </c>
      <c r="F136" s="109">
        <f t="shared" si="2"/>
        <v>43070</v>
      </c>
      <c r="G136" s="14"/>
      <c r="H136" s="14"/>
      <c r="I136" s="14"/>
      <c r="J136" s="13"/>
    </row>
    <row r="137" spans="1:10" x14ac:dyDescent="0.25">
      <c r="A137" s="105">
        <v>42248</v>
      </c>
      <c r="B137" s="106">
        <v>28</v>
      </c>
      <c r="C137" s="107">
        <v>15219957.907704946</v>
      </c>
      <c r="D137" s="107">
        <v>7400880</v>
      </c>
      <c r="E137" s="107">
        <v>6221328</v>
      </c>
      <c r="F137" s="109">
        <f t="shared" si="2"/>
        <v>43101</v>
      </c>
      <c r="G137" s="14"/>
      <c r="H137" s="14"/>
      <c r="I137" s="14"/>
      <c r="J137" s="13"/>
    </row>
    <row r="138" spans="1:10" x14ac:dyDescent="0.25">
      <c r="A138" s="105">
        <v>42248</v>
      </c>
      <c r="B138" s="106">
        <v>29</v>
      </c>
      <c r="C138" s="107">
        <v>15219957.907704946</v>
      </c>
      <c r="D138" s="107">
        <v>7436600</v>
      </c>
      <c r="E138" s="107">
        <v>6249600</v>
      </c>
      <c r="F138" s="109">
        <f t="shared" si="2"/>
        <v>43132</v>
      </c>
      <c r="G138" s="14"/>
      <c r="H138" s="14"/>
      <c r="I138" s="14"/>
      <c r="J138" s="13"/>
    </row>
    <row r="139" spans="1:10" x14ac:dyDescent="0.25">
      <c r="A139" s="105">
        <v>42248</v>
      </c>
      <c r="B139" s="106">
        <v>30</v>
      </c>
      <c r="C139" s="107">
        <v>15219957.907704946</v>
      </c>
      <c r="D139" s="107">
        <v>7475360</v>
      </c>
      <c r="E139" s="107">
        <v>6285312</v>
      </c>
      <c r="F139" s="109">
        <f t="shared" si="2"/>
        <v>43160</v>
      </c>
      <c r="G139" s="14"/>
      <c r="H139" s="14"/>
      <c r="I139" s="14"/>
      <c r="J139" s="13"/>
    </row>
    <row r="140" spans="1:10" x14ac:dyDescent="0.25">
      <c r="A140" s="105">
        <v>42248</v>
      </c>
      <c r="B140" s="106">
        <v>31</v>
      </c>
      <c r="C140" s="107">
        <v>15219957.907704946</v>
      </c>
      <c r="D140" s="107">
        <v>7508800</v>
      </c>
      <c r="E140" s="107">
        <v>6316560</v>
      </c>
      <c r="F140" s="109">
        <f t="shared" si="2"/>
        <v>43191</v>
      </c>
      <c r="G140" s="14"/>
      <c r="H140" s="14"/>
      <c r="I140" s="14"/>
      <c r="J140" s="13"/>
    </row>
    <row r="141" spans="1:10" x14ac:dyDescent="0.25">
      <c r="A141" s="105">
        <v>42248</v>
      </c>
      <c r="B141" s="106">
        <v>32</v>
      </c>
      <c r="C141" s="107">
        <v>15219957.907704946</v>
      </c>
      <c r="D141" s="107">
        <v>7543000</v>
      </c>
      <c r="E141" s="107">
        <v>6346320</v>
      </c>
      <c r="F141" s="109">
        <f t="shared" si="2"/>
        <v>43221</v>
      </c>
      <c r="G141" s="14"/>
      <c r="H141" s="14"/>
      <c r="I141" s="14"/>
      <c r="J141" s="13"/>
    </row>
    <row r="142" spans="1:10" x14ac:dyDescent="0.25">
      <c r="A142" s="105">
        <v>42248</v>
      </c>
      <c r="B142" s="106">
        <v>33</v>
      </c>
      <c r="C142" s="107">
        <v>15219957.907704946</v>
      </c>
      <c r="D142" s="107">
        <v>7856484.4620372187</v>
      </c>
      <c r="E142" s="107">
        <v>6377568</v>
      </c>
      <c r="F142" s="109">
        <f t="shared" si="2"/>
        <v>43252</v>
      </c>
      <c r="G142" s="14"/>
      <c r="H142" s="14"/>
      <c r="I142" s="14"/>
      <c r="J142" s="13"/>
    </row>
    <row r="143" spans="1:10" x14ac:dyDescent="0.25">
      <c r="A143" s="105">
        <v>42248</v>
      </c>
      <c r="B143" s="106">
        <v>34</v>
      </c>
      <c r="C143" s="107">
        <v>15219957.907704946</v>
      </c>
      <c r="D143" s="107">
        <v>7904740</v>
      </c>
      <c r="E143" s="107">
        <v>6407328</v>
      </c>
      <c r="F143" s="109">
        <f t="shared" si="2"/>
        <v>43282</v>
      </c>
      <c r="G143" s="14"/>
      <c r="H143" s="14"/>
      <c r="I143" s="14"/>
      <c r="J143" s="13"/>
    </row>
    <row r="144" spans="1:10" x14ac:dyDescent="0.25">
      <c r="A144" s="105">
        <v>42248</v>
      </c>
      <c r="B144" s="106">
        <v>35</v>
      </c>
      <c r="C144" s="107">
        <v>15219957.907704946</v>
      </c>
      <c r="D144" s="107">
        <v>7933970</v>
      </c>
      <c r="E144" s="107">
        <v>6432624</v>
      </c>
      <c r="F144" s="109">
        <f t="shared" si="2"/>
        <v>43313</v>
      </c>
      <c r="G144" s="14"/>
      <c r="H144" s="14"/>
      <c r="I144" s="14"/>
      <c r="J144" s="13"/>
    </row>
    <row r="145" spans="1:10" x14ac:dyDescent="0.25">
      <c r="A145" s="105">
        <v>42248</v>
      </c>
      <c r="B145" s="106">
        <v>36</v>
      </c>
      <c r="C145" s="107">
        <v>15219957.907704946</v>
      </c>
      <c r="D145" s="107">
        <v>8170460.1600484317</v>
      </c>
      <c r="E145" s="107">
        <v>6454944</v>
      </c>
      <c r="F145" s="109">
        <f t="shared" si="2"/>
        <v>43344</v>
      </c>
      <c r="G145" s="14"/>
      <c r="H145" s="14"/>
      <c r="I145" s="14"/>
      <c r="J145" s="13"/>
    </row>
    <row r="146" spans="1:10" x14ac:dyDescent="0.25">
      <c r="A146" s="105">
        <v>42248</v>
      </c>
      <c r="B146" s="106">
        <v>37</v>
      </c>
      <c r="C146" s="107">
        <v>15219957.907704946</v>
      </c>
      <c r="D146" s="107">
        <v>8192268.0000000009</v>
      </c>
      <c r="E146" s="107">
        <v>6472800</v>
      </c>
      <c r="F146" s="109">
        <f t="shared" si="2"/>
        <v>43374</v>
      </c>
      <c r="G146" s="14"/>
      <c r="H146" s="14"/>
      <c r="I146" s="14"/>
      <c r="J146" s="13"/>
    </row>
    <row r="147" spans="1:10" x14ac:dyDescent="0.25">
      <c r="A147" s="105">
        <v>42248</v>
      </c>
      <c r="B147" s="106">
        <v>38</v>
      </c>
      <c r="C147" s="107">
        <v>15219957.907704946</v>
      </c>
      <c r="D147" s="107">
        <v>8237204.9999999991</v>
      </c>
      <c r="E147" s="107">
        <v>6486192</v>
      </c>
      <c r="F147" s="109">
        <f t="shared" si="2"/>
        <v>43405</v>
      </c>
      <c r="G147" s="14"/>
      <c r="H147" s="14"/>
      <c r="I147" s="14"/>
      <c r="J147" s="13"/>
    </row>
    <row r="148" spans="1:10" x14ac:dyDescent="0.25">
      <c r="A148" s="105">
        <v>42248</v>
      </c>
      <c r="B148" s="106">
        <v>39</v>
      </c>
      <c r="C148" s="107">
        <v>15219957.907704946</v>
      </c>
      <c r="D148" s="107">
        <v>8249429.9999999991</v>
      </c>
      <c r="E148" s="107">
        <v>6704640</v>
      </c>
      <c r="F148" s="109">
        <f t="shared" si="2"/>
        <v>43435</v>
      </c>
      <c r="G148" s="14"/>
      <c r="H148" s="14"/>
      <c r="I148" s="14"/>
      <c r="J148" s="13"/>
    </row>
    <row r="149" spans="1:10" x14ac:dyDescent="0.25">
      <c r="A149" s="105">
        <v>42248</v>
      </c>
      <c r="B149" s="106">
        <v>40</v>
      </c>
      <c r="C149" s="107">
        <v>15219957.907704946</v>
      </c>
      <c r="D149" s="107">
        <v>8262469.9999999991</v>
      </c>
      <c r="E149" s="107">
        <v>6715392</v>
      </c>
      <c r="F149" s="109">
        <f t="shared" si="2"/>
        <v>43466</v>
      </c>
      <c r="G149" s="14"/>
      <c r="H149" s="14"/>
      <c r="I149" s="14"/>
      <c r="J149" s="13"/>
    </row>
    <row r="150" spans="1:10" x14ac:dyDescent="0.25">
      <c r="A150" s="105">
        <v>42248</v>
      </c>
      <c r="B150" s="106">
        <v>41</v>
      </c>
      <c r="C150" s="107">
        <v>15219957.907704946</v>
      </c>
      <c r="D150" s="107">
        <v>8275509.9999999991</v>
      </c>
      <c r="E150" s="107">
        <v>6721536</v>
      </c>
      <c r="F150" s="109">
        <f t="shared" si="2"/>
        <v>43497</v>
      </c>
      <c r="G150" s="14"/>
      <c r="H150" s="14"/>
      <c r="I150" s="14"/>
      <c r="J150" s="13"/>
    </row>
    <row r="151" spans="1:10" x14ac:dyDescent="0.25">
      <c r="A151" s="105">
        <v>42248</v>
      </c>
      <c r="B151" s="106">
        <v>42</v>
      </c>
      <c r="C151" s="107">
        <v>15219957.907704946</v>
      </c>
      <c r="D151" s="107">
        <v>8290179.9999999991</v>
      </c>
      <c r="E151" s="107">
        <v>6729216</v>
      </c>
      <c r="F151" s="109">
        <f t="shared" si="2"/>
        <v>43525</v>
      </c>
      <c r="G151" s="14"/>
      <c r="H151" s="14"/>
      <c r="I151" s="14"/>
      <c r="J151" s="13"/>
    </row>
    <row r="152" spans="1:10" x14ac:dyDescent="0.25">
      <c r="A152" s="105">
        <v>42248</v>
      </c>
      <c r="B152" s="106">
        <v>43</v>
      </c>
      <c r="C152" s="107">
        <v>15219957.907704946</v>
      </c>
      <c r="D152" s="107">
        <v>8304034.9999999991</v>
      </c>
      <c r="E152" s="107">
        <v>6738432</v>
      </c>
      <c r="F152" s="109">
        <f t="shared" si="2"/>
        <v>43556</v>
      </c>
      <c r="G152" s="14"/>
      <c r="H152" s="14"/>
      <c r="I152" s="14"/>
      <c r="J152" s="13"/>
    </row>
    <row r="153" spans="1:10" x14ac:dyDescent="0.25">
      <c r="A153" s="105">
        <v>42248</v>
      </c>
      <c r="B153" s="106">
        <v>44</v>
      </c>
      <c r="C153" s="107">
        <v>15219957.907704946</v>
      </c>
      <c r="D153" s="107">
        <v>8315444.9999999991</v>
      </c>
      <c r="E153" s="107">
        <v>6747648</v>
      </c>
      <c r="F153" s="109">
        <f t="shared" si="2"/>
        <v>43586</v>
      </c>
      <c r="G153" s="14"/>
      <c r="H153" s="14"/>
      <c r="I153" s="14"/>
      <c r="J153" s="13"/>
    </row>
    <row r="154" spans="1:10" x14ac:dyDescent="0.25">
      <c r="A154" s="105">
        <v>42248</v>
      </c>
      <c r="B154" s="106">
        <v>45</v>
      </c>
      <c r="C154" s="107">
        <v>15219957.907704946</v>
      </c>
      <c r="D154" s="107">
        <v>8326854.9999999991</v>
      </c>
      <c r="E154" s="107">
        <v>6753792</v>
      </c>
      <c r="F154" s="109">
        <f t="shared" si="2"/>
        <v>43617</v>
      </c>
      <c r="G154" s="14"/>
      <c r="H154" s="14"/>
      <c r="I154" s="14"/>
      <c r="J154" s="13"/>
    </row>
    <row r="155" spans="1:10" x14ac:dyDescent="0.25">
      <c r="A155" s="105">
        <v>42248</v>
      </c>
      <c r="B155" s="106">
        <v>46</v>
      </c>
      <c r="C155" s="107">
        <v>15219957.907704946</v>
      </c>
      <c r="D155" s="107">
        <v>8338264.9999999991</v>
      </c>
      <c r="E155" s="107">
        <v>6761472</v>
      </c>
      <c r="F155" s="109">
        <f t="shared" si="2"/>
        <v>43647</v>
      </c>
      <c r="G155" s="14"/>
      <c r="H155" s="14"/>
      <c r="I155" s="14"/>
      <c r="J155" s="13"/>
    </row>
    <row r="156" spans="1:10" x14ac:dyDescent="0.25">
      <c r="A156" s="105">
        <v>42248</v>
      </c>
      <c r="B156" s="106">
        <v>47</v>
      </c>
      <c r="C156" s="107">
        <v>15219957.907704946</v>
      </c>
      <c r="D156" s="107">
        <v>8349674.9999999991</v>
      </c>
      <c r="E156" s="107">
        <v>6769152</v>
      </c>
      <c r="F156" s="109">
        <f t="shared" si="2"/>
        <v>43678</v>
      </c>
      <c r="G156" s="14"/>
      <c r="H156" s="14"/>
      <c r="I156" s="14"/>
      <c r="J156" s="13"/>
    </row>
    <row r="157" spans="1:10" x14ac:dyDescent="0.25">
      <c r="A157" s="105">
        <v>42248</v>
      </c>
      <c r="B157" s="106">
        <v>48</v>
      </c>
      <c r="C157" s="107">
        <v>15219957.907704946</v>
      </c>
      <c r="D157" s="107">
        <v>8357009.9999999991</v>
      </c>
      <c r="E157" s="107">
        <v>6775296</v>
      </c>
      <c r="F157" s="109">
        <f t="shared" si="2"/>
        <v>43709</v>
      </c>
      <c r="G157" s="14"/>
      <c r="H157" s="14"/>
      <c r="I157" s="14"/>
      <c r="J157" s="13"/>
    </row>
    <row r="158" spans="1:10" x14ac:dyDescent="0.25">
      <c r="A158" s="105">
        <v>42248</v>
      </c>
      <c r="B158" s="106">
        <v>49</v>
      </c>
      <c r="C158" s="107">
        <v>15219957.907704946</v>
      </c>
      <c r="D158" s="107">
        <v>8364344.9999999991</v>
      </c>
      <c r="E158" s="107">
        <v>6781440</v>
      </c>
      <c r="F158" s="109">
        <f t="shared" si="2"/>
        <v>43739</v>
      </c>
      <c r="G158" s="14"/>
      <c r="H158" s="14"/>
      <c r="I158" s="14"/>
      <c r="J158" s="13"/>
    </row>
    <row r="159" spans="1:10" x14ac:dyDescent="0.25">
      <c r="A159" s="105">
        <v>42248</v>
      </c>
      <c r="B159" s="106">
        <v>50</v>
      </c>
      <c r="C159" s="107">
        <v>15219957.907704946</v>
      </c>
      <c r="D159" s="107">
        <v>8370049.9999999991</v>
      </c>
      <c r="E159" s="107">
        <v>6784512</v>
      </c>
      <c r="F159" s="109">
        <f t="shared" si="2"/>
        <v>43770</v>
      </c>
      <c r="G159" s="14"/>
      <c r="H159" s="14"/>
      <c r="I159" s="14"/>
      <c r="J159" s="13"/>
    </row>
    <row r="160" spans="1:10" x14ac:dyDescent="0.25">
      <c r="A160" s="105">
        <v>42248</v>
      </c>
      <c r="B160" s="106">
        <v>51</v>
      </c>
      <c r="C160" s="107">
        <v>15219957.907704946</v>
      </c>
      <c r="D160" s="107">
        <v>8375754.9999999991</v>
      </c>
      <c r="E160" s="107">
        <v>6789120</v>
      </c>
      <c r="F160" s="109">
        <f t="shared" si="2"/>
        <v>43800</v>
      </c>
      <c r="G160" s="14"/>
      <c r="H160" s="14"/>
      <c r="I160" s="14"/>
      <c r="J160" s="13"/>
    </row>
    <row r="161" spans="1:10" x14ac:dyDescent="0.25">
      <c r="A161" s="105">
        <v>42278</v>
      </c>
      <c r="B161" s="106">
        <v>0</v>
      </c>
      <c r="C161" s="107">
        <v>15098044.248241875</v>
      </c>
      <c r="D161" s="107">
        <v>498385.83447622077</v>
      </c>
      <c r="E161" s="107">
        <v>0</v>
      </c>
      <c r="F161" s="109">
        <f t="shared" si="2"/>
        <v>42278</v>
      </c>
      <c r="G161" s="14"/>
      <c r="H161" s="14"/>
      <c r="I161" s="14"/>
      <c r="J161" s="13"/>
    </row>
    <row r="162" spans="1:10" x14ac:dyDescent="0.25">
      <c r="A162" s="105">
        <v>42278</v>
      </c>
      <c r="B162" s="106">
        <v>1</v>
      </c>
      <c r="C162" s="107">
        <v>15098044.248241875</v>
      </c>
      <c r="D162" s="107">
        <v>1118642.1628455382</v>
      </c>
      <c r="E162" s="107">
        <v>0</v>
      </c>
      <c r="F162" s="109">
        <f t="shared" si="2"/>
        <v>42309</v>
      </c>
      <c r="G162" s="14"/>
      <c r="H162" s="14"/>
      <c r="I162" s="14"/>
      <c r="J162" s="13"/>
    </row>
    <row r="163" spans="1:10" x14ac:dyDescent="0.25">
      <c r="A163" s="105">
        <v>42278</v>
      </c>
      <c r="B163" s="106">
        <v>2</v>
      </c>
      <c r="C163" s="107">
        <v>15098044.248241875</v>
      </c>
      <c r="D163" s="107">
        <v>1619163.5472128231</v>
      </c>
      <c r="E163" s="107">
        <v>0</v>
      </c>
      <c r="F163" s="109">
        <f t="shared" si="2"/>
        <v>42339</v>
      </c>
      <c r="G163" s="14"/>
      <c r="H163" s="14"/>
      <c r="I163" s="14"/>
      <c r="J163" s="13"/>
    </row>
    <row r="164" spans="1:10" x14ac:dyDescent="0.25">
      <c r="A164" s="105">
        <v>42278</v>
      </c>
      <c r="B164" s="106">
        <v>3</v>
      </c>
      <c r="C164" s="107">
        <v>15098044.248241875</v>
      </c>
      <c r="D164" s="107">
        <v>1986670.6384868086</v>
      </c>
      <c r="E164" s="107">
        <v>0</v>
      </c>
      <c r="F164" s="109">
        <f t="shared" si="2"/>
        <v>42370</v>
      </c>
      <c r="G164" s="14"/>
      <c r="H164" s="14"/>
      <c r="I164" s="14"/>
      <c r="J164" s="13"/>
    </row>
    <row r="165" spans="1:10" x14ac:dyDescent="0.25">
      <c r="A165" s="105">
        <v>42278</v>
      </c>
      <c r="B165" s="106">
        <v>4</v>
      </c>
      <c r="C165" s="107">
        <v>15098044.248241875</v>
      </c>
      <c r="D165" s="107">
        <v>2440776.2939460035</v>
      </c>
      <c r="E165" s="107">
        <v>0</v>
      </c>
      <c r="F165" s="109">
        <f t="shared" si="2"/>
        <v>42401</v>
      </c>
      <c r="G165" s="14"/>
      <c r="H165" s="14"/>
      <c r="I165" s="14"/>
      <c r="J165" s="13"/>
    </row>
    <row r="166" spans="1:10" x14ac:dyDescent="0.25">
      <c r="A166" s="105">
        <v>42278</v>
      </c>
      <c r="B166" s="106">
        <v>5</v>
      </c>
      <c r="C166" s="107">
        <v>15098044.248241875</v>
      </c>
      <c r="D166" s="107">
        <v>2640867.6663673343</v>
      </c>
      <c r="E166" s="107">
        <v>0</v>
      </c>
      <c r="F166" s="109">
        <f t="shared" si="2"/>
        <v>42430</v>
      </c>
      <c r="G166" s="14"/>
      <c r="H166" s="14"/>
      <c r="I166" s="14"/>
      <c r="J166" s="13"/>
    </row>
    <row r="167" spans="1:10" x14ac:dyDescent="0.25">
      <c r="A167" s="105">
        <v>42278</v>
      </c>
      <c r="B167" s="106">
        <v>6</v>
      </c>
      <c r="C167" s="107">
        <v>15098044.248241875</v>
      </c>
      <c r="D167" s="107">
        <v>3016717.2941388912</v>
      </c>
      <c r="E167" s="107">
        <v>0</v>
      </c>
      <c r="F167" s="109">
        <f t="shared" si="2"/>
        <v>42461</v>
      </c>
      <c r="G167" s="14"/>
      <c r="H167" s="14"/>
      <c r="I167" s="14"/>
      <c r="J167" s="13"/>
    </row>
    <row r="168" spans="1:10" x14ac:dyDescent="0.25">
      <c r="A168" s="105">
        <v>42278</v>
      </c>
      <c r="B168" s="106">
        <v>7</v>
      </c>
      <c r="C168" s="107">
        <v>15098044.248241875</v>
      </c>
      <c r="D168" s="107">
        <v>3267796.0508626606</v>
      </c>
      <c r="E168" s="107">
        <v>0</v>
      </c>
      <c r="F168" s="109">
        <f t="shared" si="2"/>
        <v>42491</v>
      </c>
      <c r="G168" s="14"/>
      <c r="H168" s="14"/>
      <c r="I168" s="14"/>
      <c r="J168" s="13"/>
    </row>
    <row r="169" spans="1:10" x14ac:dyDescent="0.25">
      <c r="A169" s="105">
        <v>42278</v>
      </c>
      <c r="B169" s="106">
        <v>8</v>
      </c>
      <c r="C169" s="107">
        <v>15098044.248241875</v>
      </c>
      <c r="D169" s="107">
        <v>4016206.1221912461</v>
      </c>
      <c r="E169" s="107">
        <v>0</v>
      </c>
      <c r="F169" s="109">
        <f t="shared" si="2"/>
        <v>42522</v>
      </c>
      <c r="G169" s="14"/>
      <c r="H169" s="14"/>
      <c r="I169" s="14"/>
      <c r="J169" s="13"/>
    </row>
    <row r="170" spans="1:10" x14ac:dyDescent="0.25">
      <c r="A170" s="105">
        <v>42278</v>
      </c>
      <c r="B170" s="106">
        <v>9</v>
      </c>
      <c r="C170" s="107">
        <v>15098044.248241875</v>
      </c>
      <c r="D170" s="107">
        <v>4238231.3003833452</v>
      </c>
      <c r="E170" s="107">
        <v>0</v>
      </c>
      <c r="F170" s="109">
        <f t="shared" si="2"/>
        <v>42552</v>
      </c>
      <c r="G170" s="14"/>
      <c r="H170" s="14"/>
      <c r="I170" s="14"/>
      <c r="J170" s="13"/>
    </row>
    <row r="171" spans="1:10" x14ac:dyDescent="0.25">
      <c r="A171" s="105">
        <v>42278</v>
      </c>
      <c r="B171" s="106">
        <v>10</v>
      </c>
      <c r="C171" s="107">
        <v>15098044.248241875</v>
      </c>
      <c r="D171" s="107">
        <v>4595186.5080376603</v>
      </c>
      <c r="E171" s="107">
        <v>0</v>
      </c>
      <c r="F171" s="109">
        <f t="shared" si="2"/>
        <v>42583</v>
      </c>
      <c r="G171" s="14"/>
      <c r="H171" s="14"/>
      <c r="I171" s="14"/>
      <c r="J171" s="13"/>
    </row>
    <row r="172" spans="1:10" x14ac:dyDescent="0.25">
      <c r="A172" s="105">
        <v>42278</v>
      </c>
      <c r="B172" s="106">
        <v>11</v>
      </c>
      <c r="C172" s="107">
        <v>15098044.248241875</v>
      </c>
      <c r="D172" s="107">
        <v>5140893.1912374301</v>
      </c>
      <c r="E172" s="107">
        <v>0</v>
      </c>
      <c r="F172" s="109">
        <f t="shared" si="2"/>
        <v>42614</v>
      </c>
      <c r="G172" s="14"/>
      <c r="H172" s="14"/>
      <c r="I172" s="14"/>
      <c r="J172" s="13"/>
    </row>
    <row r="173" spans="1:10" x14ac:dyDescent="0.25">
      <c r="A173" s="105">
        <v>42278</v>
      </c>
      <c r="B173" s="106">
        <v>12</v>
      </c>
      <c r="C173" s="107">
        <v>15098044.248241875</v>
      </c>
      <c r="D173" s="107">
        <v>5284534.6204490624</v>
      </c>
      <c r="E173" s="107">
        <v>0</v>
      </c>
      <c r="F173" s="109">
        <f t="shared" si="2"/>
        <v>42644</v>
      </c>
      <c r="G173" s="14"/>
      <c r="H173" s="14"/>
      <c r="I173" s="14"/>
      <c r="J173" s="13"/>
    </row>
    <row r="174" spans="1:10" x14ac:dyDescent="0.25">
      <c r="A174" s="105">
        <v>42278</v>
      </c>
      <c r="B174" s="106">
        <v>13</v>
      </c>
      <c r="C174" s="107">
        <v>15098044.248241875</v>
      </c>
      <c r="D174" s="107">
        <v>5626789.0539301606</v>
      </c>
      <c r="E174" s="107">
        <v>0</v>
      </c>
      <c r="F174" s="109">
        <f t="shared" si="2"/>
        <v>42675</v>
      </c>
      <c r="G174" s="14"/>
      <c r="H174" s="14"/>
      <c r="I174" s="14"/>
      <c r="J174" s="13"/>
    </row>
    <row r="175" spans="1:10" x14ac:dyDescent="0.25">
      <c r="A175" s="105">
        <v>42278</v>
      </c>
      <c r="B175" s="106">
        <v>14</v>
      </c>
      <c r="C175" s="107">
        <v>15098044.248241875</v>
      </c>
      <c r="D175" s="107">
        <v>5770700.5236714287</v>
      </c>
      <c r="E175" s="107">
        <v>0</v>
      </c>
      <c r="F175" s="109">
        <f t="shared" si="2"/>
        <v>42705</v>
      </c>
      <c r="G175" s="14"/>
      <c r="H175" s="14"/>
      <c r="I175" s="14"/>
      <c r="J175" s="13"/>
    </row>
    <row r="176" spans="1:10" x14ac:dyDescent="0.25">
      <c r="A176" s="105">
        <v>42278</v>
      </c>
      <c r="B176" s="106">
        <v>15</v>
      </c>
      <c r="C176" s="107">
        <v>15098044.248241875</v>
      </c>
      <c r="D176" s="107">
        <v>5916597.7755635269</v>
      </c>
      <c r="E176" s="107">
        <v>0</v>
      </c>
      <c r="F176" s="109">
        <f t="shared" si="2"/>
        <v>42736</v>
      </c>
      <c r="G176" s="14"/>
      <c r="H176" s="14"/>
      <c r="I176" s="14"/>
      <c r="J176" s="13"/>
    </row>
    <row r="177" spans="1:10" x14ac:dyDescent="0.25">
      <c r="A177" s="105">
        <v>42278</v>
      </c>
      <c r="B177" s="106">
        <v>16</v>
      </c>
      <c r="C177" s="107">
        <v>15098044.248241875</v>
      </c>
      <c r="D177" s="107">
        <v>6046727.8531264802</v>
      </c>
      <c r="E177" s="107">
        <v>0</v>
      </c>
      <c r="F177" s="109">
        <f t="shared" si="2"/>
        <v>42767</v>
      </c>
      <c r="G177" s="14"/>
      <c r="H177" s="14"/>
      <c r="I177" s="14"/>
      <c r="J177" s="13"/>
    </row>
    <row r="178" spans="1:10" x14ac:dyDescent="0.25">
      <c r="A178" s="105">
        <v>42278</v>
      </c>
      <c r="B178" s="106">
        <v>17</v>
      </c>
      <c r="C178" s="107">
        <v>15098044.248241875</v>
      </c>
      <c r="D178" s="107">
        <v>6104370</v>
      </c>
      <c r="E178" s="107">
        <v>0</v>
      </c>
      <c r="F178" s="109">
        <f t="shared" si="2"/>
        <v>42795</v>
      </c>
      <c r="G178" s="14"/>
      <c r="H178" s="14"/>
      <c r="I178" s="14"/>
      <c r="J178" s="13"/>
    </row>
    <row r="179" spans="1:10" x14ac:dyDescent="0.25">
      <c r="A179" s="105">
        <v>42278</v>
      </c>
      <c r="B179" s="106">
        <v>18</v>
      </c>
      <c r="C179" s="107">
        <v>15098044.248241875</v>
      </c>
      <c r="D179" s="107">
        <v>6213580</v>
      </c>
      <c r="E179" s="107">
        <v>4551885</v>
      </c>
      <c r="F179" s="109">
        <f t="shared" si="2"/>
        <v>42826</v>
      </c>
      <c r="G179" s="14"/>
      <c r="H179" s="14"/>
      <c r="I179" s="14"/>
      <c r="J179" s="13"/>
    </row>
    <row r="180" spans="1:10" x14ac:dyDescent="0.25">
      <c r="A180" s="105">
        <v>42278</v>
      </c>
      <c r="B180" s="106">
        <v>19</v>
      </c>
      <c r="C180" s="107">
        <v>15098044.248241875</v>
      </c>
      <c r="D180" s="107">
        <v>6319440</v>
      </c>
      <c r="E180" s="107">
        <v>4677435</v>
      </c>
      <c r="F180" s="109">
        <f t="shared" si="2"/>
        <v>42856</v>
      </c>
      <c r="G180" s="14"/>
      <c r="H180" s="14"/>
      <c r="I180" s="14"/>
      <c r="J180" s="13"/>
    </row>
    <row r="181" spans="1:10" x14ac:dyDescent="0.25">
      <c r="A181" s="105">
        <v>42278</v>
      </c>
      <c r="B181" s="106">
        <v>20</v>
      </c>
      <c r="C181" s="107">
        <v>15098044.248241875</v>
      </c>
      <c r="D181" s="107">
        <v>6917944.8442046409</v>
      </c>
      <c r="E181" s="107">
        <v>4802985</v>
      </c>
      <c r="F181" s="109">
        <f t="shared" si="2"/>
        <v>42887</v>
      </c>
      <c r="G181" s="14"/>
      <c r="H181" s="14"/>
      <c r="I181" s="14"/>
      <c r="J181" s="13"/>
    </row>
    <row r="182" spans="1:10" x14ac:dyDescent="0.25">
      <c r="A182" s="105">
        <v>42278</v>
      </c>
      <c r="B182" s="106">
        <v>21</v>
      </c>
      <c r="C182" s="107">
        <v>15098044.248241875</v>
      </c>
      <c r="D182" s="107">
        <v>6958688.9559488874</v>
      </c>
      <c r="E182" s="107">
        <v>4925745</v>
      </c>
      <c r="F182" s="109">
        <f t="shared" si="2"/>
        <v>42917</v>
      </c>
      <c r="G182" s="14"/>
      <c r="H182" s="14"/>
      <c r="I182" s="14"/>
      <c r="J182" s="13"/>
    </row>
    <row r="183" spans="1:10" x14ac:dyDescent="0.25">
      <c r="A183" s="105">
        <v>42278</v>
      </c>
      <c r="B183" s="106">
        <v>22</v>
      </c>
      <c r="C183" s="107">
        <v>15098044.248241875</v>
      </c>
      <c r="D183" s="107">
        <v>6988530</v>
      </c>
      <c r="E183" s="107">
        <v>5049900</v>
      </c>
      <c r="F183" s="109">
        <f t="shared" si="2"/>
        <v>42948</v>
      </c>
      <c r="G183" s="14"/>
      <c r="H183" s="14"/>
      <c r="I183" s="14"/>
      <c r="J183" s="13"/>
    </row>
    <row r="184" spans="1:10" x14ac:dyDescent="0.25">
      <c r="A184" s="105">
        <v>42278</v>
      </c>
      <c r="B184" s="106">
        <v>23</v>
      </c>
      <c r="C184" s="107">
        <v>15098044.248241875</v>
      </c>
      <c r="D184" s="107">
        <v>7441345.2512044543</v>
      </c>
      <c r="E184" s="107">
        <v>5151735</v>
      </c>
      <c r="F184" s="109">
        <f t="shared" si="2"/>
        <v>42979</v>
      </c>
      <c r="G184" s="14"/>
      <c r="H184" s="14"/>
      <c r="I184" s="14"/>
      <c r="J184" s="13"/>
    </row>
    <row r="185" spans="1:10" x14ac:dyDescent="0.25">
      <c r="A185" s="105">
        <v>42278</v>
      </c>
      <c r="B185" s="106">
        <v>24</v>
      </c>
      <c r="C185" s="107">
        <v>15098044.248241875</v>
      </c>
      <c r="D185" s="107">
        <v>7525500</v>
      </c>
      <c r="E185" s="107">
        <v>5278680</v>
      </c>
      <c r="F185" s="109">
        <f t="shared" si="2"/>
        <v>43009</v>
      </c>
      <c r="G185" s="14"/>
      <c r="H185" s="14"/>
      <c r="I185" s="14"/>
      <c r="J185" s="13"/>
    </row>
    <row r="186" spans="1:10" x14ac:dyDescent="0.25">
      <c r="A186" s="105">
        <v>42278</v>
      </c>
      <c r="B186" s="106">
        <v>25</v>
      </c>
      <c r="C186" s="107">
        <v>15098044.248241875</v>
      </c>
      <c r="D186" s="107">
        <v>7712106.9128216757</v>
      </c>
      <c r="E186" s="107">
        <v>5347035</v>
      </c>
      <c r="F186" s="109">
        <f t="shared" si="2"/>
        <v>43040</v>
      </c>
      <c r="G186" s="14"/>
      <c r="H186" s="14"/>
      <c r="I186" s="14"/>
      <c r="J186" s="13"/>
    </row>
    <row r="187" spans="1:10" x14ac:dyDescent="0.25">
      <c r="A187" s="105">
        <v>42278</v>
      </c>
      <c r="B187" s="106">
        <v>26</v>
      </c>
      <c r="C187" s="107">
        <v>15098044.248241875</v>
      </c>
      <c r="D187" s="107">
        <v>7723120</v>
      </c>
      <c r="E187" s="107">
        <v>5568514.5</v>
      </c>
      <c r="F187" s="109">
        <f t="shared" si="2"/>
        <v>43070</v>
      </c>
      <c r="G187" s="14"/>
      <c r="H187" s="14"/>
      <c r="I187" s="14"/>
      <c r="J187" s="13"/>
    </row>
    <row r="188" spans="1:10" x14ac:dyDescent="0.25">
      <c r="A188" s="105">
        <v>42278</v>
      </c>
      <c r="B188" s="106">
        <v>27</v>
      </c>
      <c r="C188" s="107">
        <v>15098044.248241875</v>
      </c>
      <c r="D188" s="107">
        <v>7767960</v>
      </c>
      <c r="E188" s="107">
        <v>5605993.5</v>
      </c>
      <c r="F188" s="109">
        <f t="shared" si="2"/>
        <v>43101</v>
      </c>
      <c r="G188" s="14"/>
      <c r="H188" s="14"/>
      <c r="I188" s="14"/>
      <c r="J188" s="13"/>
    </row>
    <row r="189" spans="1:10" x14ac:dyDescent="0.25">
      <c r="A189" s="105">
        <v>42278</v>
      </c>
      <c r="B189" s="106">
        <v>28</v>
      </c>
      <c r="C189" s="107">
        <v>15098044.248241875</v>
      </c>
      <c r="D189" s="107">
        <v>7807480</v>
      </c>
      <c r="E189" s="107">
        <v>5634823.5</v>
      </c>
      <c r="F189" s="109">
        <f t="shared" si="2"/>
        <v>43132</v>
      </c>
      <c r="G189" s="14"/>
      <c r="H189" s="14"/>
      <c r="I189" s="14"/>
      <c r="J189" s="13"/>
    </row>
    <row r="190" spans="1:10" x14ac:dyDescent="0.25">
      <c r="A190" s="105">
        <v>42278</v>
      </c>
      <c r="B190" s="106">
        <v>29</v>
      </c>
      <c r="C190" s="107">
        <v>15098044.248241875</v>
      </c>
      <c r="D190" s="107">
        <v>7854600</v>
      </c>
      <c r="E190" s="107">
        <v>5672302.5</v>
      </c>
      <c r="F190" s="109">
        <f t="shared" si="2"/>
        <v>43160</v>
      </c>
      <c r="G190" s="14"/>
      <c r="H190" s="14"/>
      <c r="I190" s="14"/>
      <c r="J190" s="13"/>
    </row>
    <row r="191" spans="1:10" x14ac:dyDescent="0.25">
      <c r="A191" s="105">
        <v>42278</v>
      </c>
      <c r="B191" s="106">
        <v>30</v>
      </c>
      <c r="C191" s="107">
        <v>15098044.248241875</v>
      </c>
      <c r="D191" s="107">
        <v>7892600</v>
      </c>
      <c r="E191" s="107">
        <v>5706898.5</v>
      </c>
      <c r="F191" s="109">
        <f t="shared" si="2"/>
        <v>43191</v>
      </c>
      <c r="G191" s="14"/>
      <c r="H191" s="14"/>
      <c r="I191" s="14"/>
      <c r="J191" s="13"/>
    </row>
    <row r="192" spans="1:10" x14ac:dyDescent="0.25">
      <c r="A192" s="105">
        <v>42278</v>
      </c>
      <c r="B192" s="106">
        <v>31</v>
      </c>
      <c r="C192" s="107">
        <v>15098044.248241875</v>
      </c>
      <c r="D192" s="107">
        <v>7929840</v>
      </c>
      <c r="E192" s="107">
        <v>5742936</v>
      </c>
      <c r="F192" s="109">
        <f t="shared" si="2"/>
        <v>43221</v>
      </c>
      <c r="G192" s="14"/>
      <c r="H192" s="14"/>
      <c r="I192" s="14"/>
      <c r="J192" s="13"/>
    </row>
    <row r="193" spans="1:10" x14ac:dyDescent="0.25">
      <c r="A193" s="105">
        <v>42278</v>
      </c>
      <c r="B193" s="106">
        <v>32</v>
      </c>
      <c r="C193" s="107">
        <v>15098044.248241875</v>
      </c>
      <c r="D193" s="107">
        <v>8264879.7406458771</v>
      </c>
      <c r="E193" s="107">
        <v>5773207.5</v>
      </c>
      <c r="F193" s="109">
        <f t="shared" si="2"/>
        <v>43252</v>
      </c>
      <c r="G193" s="14"/>
      <c r="H193" s="14"/>
      <c r="I193" s="14"/>
      <c r="J193" s="13"/>
    </row>
    <row r="194" spans="1:10" x14ac:dyDescent="0.25">
      <c r="A194" s="105">
        <v>42278</v>
      </c>
      <c r="B194" s="106">
        <v>33</v>
      </c>
      <c r="C194" s="107">
        <v>15098044.248241875</v>
      </c>
      <c r="D194" s="107">
        <v>8317120</v>
      </c>
      <c r="E194" s="107">
        <v>5803479</v>
      </c>
      <c r="F194" s="109">
        <f t="shared" si="2"/>
        <v>43282</v>
      </c>
      <c r="G194" s="14"/>
      <c r="H194" s="14"/>
      <c r="I194" s="14"/>
      <c r="J194" s="13"/>
    </row>
    <row r="195" spans="1:10" x14ac:dyDescent="0.25">
      <c r="A195" s="105">
        <v>42278</v>
      </c>
      <c r="B195" s="106">
        <v>34</v>
      </c>
      <c r="C195" s="107">
        <v>15098044.248241875</v>
      </c>
      <c r="D195" s="107">
        <v>8347930</v>
      </c>
      <c r="E195" s="107">
        <v>5830867.5</v>
      </c>
      <c r="F195" s="109">
        <f t="shared" ref="F195:F258" si="3">EDATE(A195,B195)</f>
        <v>43313</v>
      </c>
      <c r="G195" s="14"/>
      <c r="H195" s="14"/>
      <c r="I195" s="14"/>
      <c r="J195" s="13"/>
    </row>
    <row r="196" spans="1:10" x14ac:dyDescent="0.25">
      <c r="A196" s="105">
        <v>42278</v>
      </c>
      <c r="B196" s="106">
        <v>35</v>
      </c>
      <c r="C196" s="107">
        <v>15098044.248241875</v>
      </c>
      <c r="D196" s="107">
        <v>8602235.7441495303</v>
      </c>
      <c r="E196" s="107">
        <v>5851048.5</v>
      </c>
      <c r="F196" s="109">
        <f t="shared" si="3"/>
        <v>43344</v>
      </c>
      <c r="G196" s="14"/>
      <c r="H196" s="14"/>
      <c r="I196" s="14"/>
      <c r="J196" s="13"/>
    </row>
    <row r="197" spans="1:10" x14ac:dyDescent="0.25">
      <c r="A197" s="105">
        <v>42278</v>
      </c>
      <c r="B197" s="106">
        <v>36</v>
      </c>
      <c r="C197" s="107">
        <v>15098044.248241875</v>
      </c>
      <c r="D197" s="107">
        <v>8626688</v>
      </c>
      <c r="E197" s="107">
        <v>5874112.5</v>
      </c>
      <c r="F197" s="109">
        <f t="shared" si="3"/>
        <v>43374</v>
      </c>
      <c r="G197" s="14"/>
      <c r="H197" s="14"/>
      <c r="I197" s="14"/>
      <c r="J197" s="13"/>
    </row>
    <row r="198" spans="1:10" x14ac:dyDescent="0.25">
      <c r="A198" s="105">
        <v>42278</v>
      </c>
      <c r="B198" s="106">
        <v>37</v>
      </c>
      <c r="C198" s="107">
        <v>15098044.248241875</v>
      </c>
      <c r="D198" s="107">
        <v>8676490</v>
      </c>
      <c r="E198" s="107">
        <v>5891410.5</v>
      </c>
      <c r="F198" s="109">
        <f t="shared" si="3"/>
        <v>43405</v>
      </c>
      <c r="G198" s="14"/>
      <c r="H198" s="14"/>
      <c r="I198" s="14"/>
      <c r="J198" s="13"/>
    </row>
    <row r="199" spans="1:10" x14ac:dyDescent="0.25">
      <c r="A199" s="105">
        <v>42278</v>
      </c>
      <c r="B199" s="106">
        <v>38</v>
      </c>
      <c r="C199" s="107">
        <v>15098044.248241875</v>
      </c>
      <c r="D199" s="107">
        <v>8693605</v>
      </c>
      <c r="E199" s="107">
        <v>6088896</v>
      </c>
      <c r="F199" s="109">
        <f t="shared" si="3"/>
        <v>43435</v>
      </c>
      <c r="G199" s="14"/>
      <c r="H199" s="14"/>
      <c r="I199" s="14"/>
      <c r="J199" s="13"/>
    </row>
    <row r="200" spans="1:10" x14ac:dyDescent="0.25">
      <c r="A200" s="105">
        <v>42278</v>
      </c>
      <c r="B200" s="106">
        <v>39</v>
      </c>
      <c r="C200" s="107">
        <v>15098044.248241875</v>
      </c>
      <c r="D200" s="107">
        <v>8709090</v>
      </c>
      <c r="E200" s="107">
        <v>6100800</v>
      </c>
      <c r="F200" s="109">
        <f t="shared" si="3"/>
        <v>43466</v>
      </c>
      <c r="G200" s="14"/>
      <c r="H200" s="14"/>
      <c r="I200" s="14"/>
      <c r="J200" s="13"/>
    </row>
    <row r="201" spans="1:10" x14ac:dyDescent="0.25">
      <c r="A201" s="105">
        <v>42278</v>
      </c>
      <c r="B201" s="106">
        <v>40</v>
      </c>
      <c r="C201" s="107">
        <v>15098044.248241875</v>
      </c>
      <c r="D201" s="107">
        <v>8722130</v>
      </c>
      <c r="E201" s="107">
        <v>6109728</v>
      </c>
      <c r="F201" s="109">
        <f t="shared" si="3"/>
        <v>43497</v>
      </c>
      <c r="G201" s="14"/>
      <c r="H201" s="14"/>
      <c r="I201" s="14"/>
      <c r="J201" s="13"/>
    </row>
    <row r="202" spans="1:10" x14ac:dyDescent="0.25">
      <c r="A202" s="105">
        <v>42278</v>
      </c>
      <c r="B202" s="106">
        <v>41</v>
      </c>
      <c r="C202" s="107">
        <v>15098044.248241875</v>
      </c>
      <c r="D202" s="107">
        <v>8740875</v>
      </c>
      <c r="E202" s="107">
        <v>6118656</v>
      </c>
      <c r="F202" s="109">
        <f t="shared" si="3"/>
        <v>43525</v>
      </c>
      <c r="G202" s="14"/>
      <c r="H202" s="14"/>
      <c r="I202" s="14"/>
      <c r="J202" s="13"/>
    </row>
    <row r="203" spans="1:10" x14ac:dyDescent="0.25">
      <c r="A203" s="105">
        <v>42278</v>
      </c>
      <c r="B203" s="106">
        <v>42</v>
      </c>
      <c r="C203" s="107">
        <v>15098044.248241875</v>
      </c>
      <c r="D203" s="107">
        <v>8753100</v>
      </c>
      <c r="E203" s="107">
        <v>6127584</v>
      </c>
      <c r="F203" s="109">
        <f t="shared" si="3"/>
        <v>43556</v>
      </c>
      <c r="G203" s="14"/>
      <c r="H203" s="14"/>
      <c r="I203" s="14"/>
      <c r="J203" s="13"/>
    </row>
    <row r="204" spans="1:10" x14ac:dyDescent="0.25">
      <c r="A204" s="105">
        <v>42278</v>
      </c>
      <c r="B204" s="106">
        <v>43</v>
      </c>
      <c r="C204" s="107">
        <v>15098044.248241875</v>
      </c>
      <c r="D204" s="107">
        <v>8767770</v>
      </c>
      <c r="E204" s="107">
        <v>6136512</v>
      </c>
      <c r="F204" s="109">
        <f t="shared" si="3"/>
        <v>43586</v>
      </c>
      <c r="G204" s="14"/>
      <c r="H204" s="14"/>
      <c r="I204" s="14"/>
      <c r="J204" s="13"/>
    </row>
    <row r="205" spans="1:10" x14ac:dyDescent="0.25">
      <c r="A205" s="105">
        <v>42278</v>
      </c>
      <c r="B205" s="106">
        <v>44</v>
      </c>
      <c r="C205" s="107">
        <v>15098044.248241875</v>
      </c>
      <c r="D205" s="107">
        <v>8783255</v>
      </c>
      <c r="E205" s="107">
        <v>6143952</v>
      </c>
      <c r="F205" s="109">
        <f t="shared" si="3"/>
        <v>43617</v>
      </c>
      <c r="G205" s="14"/>
      <c r="H205" s="14"/>
      <c r="I205" s="14"/>
      <c r="J205" s="13"/>
    </row>
    <row r="206" spans="1:10" x14ac:dyDescent="0.25">
      <c r="A206" s="105">
        <v>42278</v>
      </c>
      <c r="B206" s="106">
        <v>45</v>
      </c>
      <c r="C206" s="107">
        <v>15098044.248241875</v>
      </c>
      <c r="D206" s="107">
        <v>8794665</v>
      </c>
      <c r="E206" s="107">
        <v>6152880</v>
      </c>
      <c r="F206" s="109">
        <f t="shared" si="3"/>
        <v>43647</v>
      </c>
      <c r="G206" s="14"/>
      <c r="H206" s="14"/>
      <c r="I206" s="14"/>
      <c r="J206" s="13"/>
    </row>
    <row r="207" spans="1:10" x14ac:dyDescent="0.25">
      <c r="A207" s="105">
        <v>42278</v>
      </c>
      <c r="B207" s="106">
        <v>46</v>
      </c>
      <c r="C207" s="107">
        <v>15098044.248241875</v>
      </c>
      <c r="D207" s="107">
        <v>8804445</v>
      </c>
      <c r="E207" s="107">
        <v>6158832</v>
      </c>
      <c r="F207" s="109">
        <f t="shared" si="3"/>
        <v>43678</v>
      </c>
      <c r="G207" s="14"/>
      <c r="H207" s="14"/>
      <c r="I207" s="14"/>
      <c r="J207" s="13"/>
    </row>
    <row r="208" spans="1:10" x14ac:dyDescent="0.25">
      <c r="A208" s="105">
        <v>42278</v>
      </c>
      <c r="B208" s="106">
        <v>47</v>
      </c>
      <c r="C208" s="107">
        <v>15098044.248241875</v>
      </c>
      <c r="D208" s="107">
        <v>8815855</v>
      </c>
      <c r="E208" s="107">
        <v>6166272</v>
      </c>
      <c r="F208" s="109">
        <f t="shared" si="3"/>
        <v>43709</v>
      </c>
      <c r="G208" s="14"/>
      <c r="H208" s="14"/>
      <c r="I208" s="14"/>
      <c r="J208" s="13"/>
    </row>
    <row r="209" spans="1:10" x14ac:dyDescent="0.25">
      <c r="A209" s="105">
        <v>42278</v>
      </c>
      <c r="B209" s="106">
        <v>48</v>
      </c>
      <c r="C209" s="107">
        <v>15098044.248241875</v>
      </c>
      <c r="D209" s="107">
        <v>8824820</v>
      </c>
      <c r="E209" s="107">
        <v>6175200</v>
      </c>
      <c r="F209" s="109">
        <f t="shared" si="3"/>
        <v>43739</v>
      </c>
      <c r="G209" s="14"/>
      <c r="H209" s="14"/>
      <c r="I209" s="14"/>
      <c r="J209" s="13"/>
    </row>
    <row r="210" spans="1:10" x14ac:dyDescent="0.25">
      <c r="A210" s="105">
        <v>42278</v>
      </c>
      <c r="B210" s="106">
        <v>49</v>
      </c>
      <c r="C210" s="107">
        <v>15098044.248241875</v>
      </c>
      <c r="D210" s="107">
        <v>8830525</v>
      </c>
      <c r="E210" s="107">
        <v>6178176</v>
      </c>
      <c r="F210" s="109">
        <f t="shared" si="3"/>
        <v>43770</v>
      </c>
      <c r="G210" s="14"/>
      <c r="H210" s="14"/>
      <c r="I210" s="14"/>
      <c r="J210" s="13"/>
    </row>
    <row r="211" spans="1:10" x14ac:dyDescent="0.25">
      <c r="A211" s="105">
        <v>42278</v>
      </c>
      <c r="B211" s="106">
        <v>50</v>
      </c>
      <c r="C211" s="107">
        <v>15098044.248241875</v>
      </c>
      <c r="D211" s="107">
        <v>8837860</v>
      </c>
      <c r="E211" s="107">
        <v>6184128</v>
      </c>
      <c r="F211" s="109">
        <f t="shared" si="3"/>
        <v>43800</v>
      </c>
      <c r="G211" s="14"/>
      <c r="H211" s="14"/>
      <c r="I211" s="14"/>
      <c r="J211" s="13"/>
    </row>
    <row r="212" spans="1:10" x14ac:dyDescent="0.25">
      <c r="A212" s="105">
        <v>42309</v>
      </c>
      <c r="B212" s="106">
        <v>0</v>
      </c>
      <c r="C212" s="107">
        <v>14209357.835840046</v>
      </c>
      <c r="D212" s="107">
        <v>493471.93282973388</v>
      </c>
      <c r="E212" s="107">
        <v>0</v>
      </c>
      <c r="F212" s="109">
        <f t="shared" si="3"/>
        <v>42309</v>
      </c>
      <c r="G212" s="14"/>
      <c r="H212" s="14"/>
      <c r="I212" s="14"/>
      <c r="J212" s="13"/>
    </row>
    <row r="213" spans="1:10" x14ac:dyDescent="0.25">
      <c r="A213" s="105">
        <v>42309</v>
      </c>
      <c r="B213" s="106">
        <v>1</v>
      </c>
      <c r="C213" s="107">
        <v>14209357.835840046</v>
      </c>
      <c r="D213" s="107">
        <v>1119876.3262997051</v>
      </c>
      <c r="E213" s="107">
        <v>0</v>
      </c>
      <c r="F213" s="109">
        <f t="shared" si="3"/>
        <v>42339</v>
      </c>
      <c r="G213" s="14"/>
      <c r="H213" s="14"/>
      <c r="I213" s="14"/>
      <c r="J213" s="13"/>
    </row>
    <row r="214" spans="1:10" x14ac:dyDescent="0.25">
      <c r="A214" s="105">
        <v>42309</v>
      </c>
      <c r="B214" s="106">
        <v>2</v>
      </c>
      <c r="C214" s="107">
        <v>14209357.835840046</v>
      </c>
      <c r="D214" s="107">
        <v>1560232.0791121249</v>
      </c>
      <c r="E214" s="107">
        <v>0</v>
      </c>
      <c r="F214" s="109">
        <f t="shared" si="3"/>
        <v>42370</v>
      </c>
      <c r="G214" s="14"/>
      <c r="H214" s="14"/>
      <c r="I214" s="14"/>
      <c r="J214" s="13"/>
    </row>
    <row r="215" spans="1:10" x14ac:dyDescent="0.25">
      <c r="A215" s="105">
        <v>42309</v>
      </c>
      <c r="B215" s="106">
        <v>3</v>
      </c>
      <c r="C215" s="107">
        <v>14209357.835840046</v>
      </c>
      <c r="D215" s="107">
        <v>2032301.5817542146</v>
      </c>
      <c r="E215" s="107">
        <v>0</v>
      </c>
      <c r="F215" s="109">
        <f t="shared" si="3"/>
        <v>42401</v>
      </c>
      <c r="G215" s="14"/>
      <c r="H215" s="14"/>
      <c r="I215" s="14"/>
      <c r="J215" s="13"/>
    </row>
    <row r="216" spans="1:10" x14ac:dyDescent="0.25">
      <c r="A216" s="105">
        <v>42309</v>
      </c>
      <c r="B216" s="106">
        <v>4</v>
      </c>
      <c r="C216" s="107">
        <v>14209357.835840046</v>
      </c>
      <c r="D216" s="107">
        <v>2289033.7264192156</v>
      </c>
      <c r="E216" s="107">
        <v>0</v>
      </c>
      <c r="F216" s="109">
        <f t="shared" si="3"/>
        <v>42430</v>
      </c>
      <c r="G216" s="14"/>
      <c r="H216" s="14"/>
      <c r="I216" s="14"/>
      <c r="J216" s="13"/>
    </row>
    <row r="217" spans="1:10" x14ac:dyDescent="0.25">
      <c r="A217" s="105">
        <v>42309</v>
      </c>
      <c r="B217" s="106">
        <v>5</v>
      </c>
      <c r="C217" s="107">
        <v>14209357.835840046</v>
      </c>
      <c r="D217" s="107">
        <v>2673759.5713439556</v>
      </c>
      <c r="E217" s="107">
        <v>0</v>
      </c>
      <c r="F217" s="109">
        <f t="shared" si="3"/>
        <v>42461</v>
      </c>
      <c r="G217" s="14"/>
      <c r="H217" s="14"/>
      <c r="I217" s="14"/>
      <c r="J217" s="13"/>
    </row>
    <row r="218" spans="1:10" x14ac:dyDescent="0.25">
      <c r="A218" s="105">
        <v>42309</v>
      </c>
      <c r="B218" s="106">
        <v>6</v>
      </c>
      <c r="C218" s="107">
        <v>14209357.835840046</v>
      </c>
      <c r="D218" s="107">
        <v>2943887.2097527864</v>
      </c>
      <c r="E218" s="107">
        <v>0</v>
      </c>
      <c r="F218" s="109">
        <f t="shared" si="3"/>
        <v>42491</v>
      </c>
      <c r="G218" s="14"/>
      <c r="H218" s="14"/>
      <c r="I218" s="14"/>
      <c r="J218" s="13"/>
    </row>
    <row r="219" spans="1:10" x14ac:dyDescent="0.25">
      <c r="A219" s="105">
        <v>42309</v>
      </c>
      <c r="B219" s="106">
        <v>7</v>
      </c>
      <c r="C219" s="107">
        <v>14209357.835840046</v>
      </c>
      <c r="D219" s="107">
        <v>3653559.2716668486</v>
      </c>
      <c r="E219" s="107">
        <v>0</v>
      </c>
      <c r="F219" s="109">
        <f t="shared" si="3"/>
        <v>42522</v>
      </c>
      <c r="G219" s="14"/>
      <c r="H219" s="14"/>
      <c r="I219" s="14"/>
      <c r="J219" s="13"/>
    </row>
    <row r="220" spans="1:10" x14ac:dyDescent="0.25">
      <c r="A220" s="105">
        <v>42309</v>
      </c>
      <c r="B220" s="106">
        <v>8</v>
      </c>
      <c r="C220" s="107">
        <v>14209357.835840046</v>
      </c>
      <c r="D220" s="107">
        <v>3875973.801963022</v>
      </c>
      <c r="E220" s="107">
        <v>0</v>
      </c>
      <c r="F220" s="109">
        <f t="shared" si="3"/>
        <v>42552</v>
      </c>
      <c r="G220" s="14"/>
      <c r="H220" s="14"/>
      <c r="I220" s="14"/>
      <c r="J220" s="13"/>
    </row>
    <row r="221" spans="1:10" x14ac:dyDescent="0.25">
      <c r="A221" s="105">
        <v>42309</v>
      </c>
      <c r="B221" s="106">
        <v>9</v>
      </c>
      <c r="C221" s="107">
        <v>14209357.835840046</v>
      </c>
      <c r="D221" s="107">
        <v>4218896.5277505908</v>
      </c>
      <c r="E221" s="107">
        <v>0</v>
      </c>
      <c r="F221" s="109">
        <f t="shared" si="3"/>
        <v>42583</v>
      </c>
      <c r="G221" s="14"/>
      <c r="H221" s="14"/>
      <c r="I221" s="14"/>
      <c r="J221" s="13"/>
    </row>
    <row r="222" spans="1:10" x14ac:dyDescent="0.25">
      <c r="A222" s="105">
        <v>42309</v>
      </c>
      <c r="B222" s="106">
        <v>10</v>
      </c>
      <c r="C222" s="107">
        <v>14209357.835840046</v>
      </c>
      <c r="D222" s="107">
        <v>4728433.85304444</v>
      </c>
      <c r="E222" s="107">
        <v>0</v>
      </c>
      <c r="F222" s="109">
        <f t="shared" si="3"/>
        <v>42614</v>
      </c>
      <c r="G222" s="14"/>
      <c r="H222" s="14"/>
      <c r="I222" s="14"/>
      <c r="J222" s="13"/>
    </row>
    <row r="223" spans="1:10" x14ac:dyDescent="0.25">
      <c r="A223" s="105">
        <v>42309</v>
      </c>
      <c r="B223" s="106">
        <v>11</v>
      </c>
      <c r="C223" s="107">
        <v>14209357.835840046</v>
      </c>
      <c r="D223" s="107">
        <v>4881344.2012592452</v>
      </c>
      <c r="E223" s="107">
        <v>0</v>
      </c>
      <c r="F223" s="109">
        <f t="shared" si="3"/>
        <v>42644</v>
      </c>
      <c r="G223" s="14"/>
      <c r="H223" s="14"/>
      <c r="I223" s="14"/>
      <c r="J223" s="13"/>
    </row>
    <row r="224" spans="1:10" x14ac:dyDescent="0.25">
      <c r="A224" s="105">
        <v>42309</v>
      </c>
      <c r="B224" s="106">
        <v>12</v>
      </c>
      <c r="C224" s="107">
        <v>14209357.835840046</v>
      </c>
      <c r="D224" s="107">
        <v>5239014.1809615074</v>
      </c>
      <c r="E224" s="107">
        <v>0</v>
      </c>
      <c r="F224" s="109">
        <f t="shared" si="3"/>
        <v>42675</v>
      </c>
      <c r="G224" s="14"/>
      <c r="H224" s="14"/>
      <c r="I224" s="14"/>
      <c r="J224" s="13"/>
    </row>
    <row r="225" spans="1:10" x14ac:dyDescent="0.25">
      <c r="A225" s="105">
        <v>42309</v>
      </c>
      <c r="B225" s="106">
        <v>13</v>
      </c>
      <c r="C225" s="107">
        <v>14209357.835840046</v>
      </c>
      <c r="D225" s="107">
        <v>5392836.9190407237</v>
      </c>
      <c r="E225" s="107">
        <v>0</v>
      </c>
      <c r="F225" s="109">
        <f t="shared" si="3"/>
        <v>42705</v>
      </c>
      <c r="G225" s="14"/>
      <c r="H225" s="14"/>
      <c r="I225" s="14"/>
      <c r="J225" s="13"/>
    </row>
    <row r="226" spans="1:10" x14ac:dyDescent="0.25">
      <c r="A226" s="105">
        <v>42309</v>
      </c>
      <c r="B226" s="106">
        <v>14</v>
      </c>
      <c r="C226" s="107">
        <v>14209357.835840046</v>
      </c>
      <c r="D226" s="107">
        <v>5540037.7523019286</v>
      </c>
      <c r="E226" s="107">
        <v>0</v>
      </c>
      <c r="F226" s="109">
        <f t="shared" si="3"/>
        <v>42736</v>
      </c>
      <c r="G226" s="14"/>
      <c r="H226" s="14"/>
      <c r="I226" s="14"/>
      <c r="J226" s="13"/>
    </row>
    <row r="227" spans="1:10" x14ac:dyDescent="0.25">
      <c r="A227" s="105">
        <v>42309</v>
      </c>
      <c r="B227" s="106">
        <v>15</v>
      </c>
      <c r="C227" s="107">
        <v>14209357.835840046</v>
      </c>
      <c r="D227" s="107">
        <v>5673514.9343497362</v>
      </c>
      <c r="E227" s="107">
        <v>0</v>
      </c>
      <c r="F227" s="109">
        <f t="shared" si="3"/>
        <v>42767</v>
      </c>
      <c r="G227" s="14"/>
      <c r="H227" s="14"/>
      <c r="I227" s="14"/>
      <c r="J227" s="13"/>
    </row>
    <row r="228" spans="1:10" x14ac:dyDescent="0.25">
      <c r="A228" s="105">
        <v>42309</v>
      </c>
      <c r="B228" s="106">
        <v>16</v>
      </c>
      <c r="C228" s="107">
        <v>14209357.835840046</v>
      </c>
      <c r="D228" s="107">
        <v>5731850</v>
      </c>
      <c r="E228" s="107">
        <v>0</v>
      </c>
      <c r="F228" s="109">
        <f t="shared" si="3"/>
        <v>42795</v>
      </c>
      <c r="G228" s="14"/>
      <c r="H228" s="14"/>
      <c r="I228" s="14"/>
      <c r="J228" s="13"/>
    </row>
    <row r="229" spans="1:10" x14ac:dyDescent="0.25">
      <c r="A229" s="105">
        <v>42309</v>
      </c>
      <c r="B229" s="106">
        <v>17</v>
      </c>
      <c r="C229" s="107">
        <v>14209357.835840046</v>
      </c>
      <c r="D229" s="107">
        <v>5841730</v>
      </c>
      <c r="E229" s="107">
        <v>0</v>
      </c>
      <c r="F229" s="109">
        <f t="shared" si="3"/>
        <v>42826</v>
      </c>
      <c r="G229" s="14"/>
      <c r="H229" s="14"/>
      <c r="I229" s="14"/>
      <c r="J229" s="13"/>
    </row>
    <row r="230" spans="1:10" x14ac:dyDescent="0.25">
      <c r="A230" s="105">
        <v>42309</v>
      </c>
      <c r="B230" s="106">
        <v>18</v>
      </c>
      <c r="C230" s="107">
        <v>14209357.835840046</v>
      </c>
      <c r="D230" s="107">
        <v>5952280</v>
      </c>
      <c r="E230" s="107">
        <v>4165980</v>
      </c>
      <c r="F230" s="109">
        <f t="shared" si="3"/>
        <v>42856</v>
      </c>
      <c r="G230" s="14"/>
      <c r="H230" s="14"/>
      <c r="I230" s="14"/>
      <c r="J230" s="13"/>
    </row>
    <row r="231" spans="1:10" x14ac:dyDescent="0.25">
      <c r="A231" s="105">
        <v>42309</v>
      </c>
      <c r="B231" s="106">
        <v>19</v>
      </c>
      <c r="C231" s="107">
        <v>14209357.835840046</v>
      </c>
      <c r="D231" s="107">
        <v>6522943.1918267766</v>
      </c>
      <c r="E231" s="107">
        <v>4299750</v>
      </c>
      <c r="F231" s="109">
        <f t="shared" si="3"/>
        <v>42887</v>
      </c>
      <c r="G231" s="14"/>
      <c r="H231" s="14"/>
      <c r="I231" s="14"/>
      <c r="J231" s="13"/>
    </row>
    <row r="232" spans="1:10" x14ac:dyDescent="0.25">
      <c r="A232" s="105">
        <v>42309</v>
      </c>
      <c r="B232" s="106">
        <v>20</v>
      </c>
      <c r="C232" s="107">
        <v>14209357.835840046</v>
      </c>
      <c r="D232" s="107">
        <v>6573447.6863151668</v>
      </c>
      <c r="E232" s="107">
        <v>4420290</v>
      </c>
      <c r="F232" s="109">
        <f t="shared" si="3"/>
        <v>42917</v>
      </c>
      <c r="G232" s="14"/>
      <c r="H232" s="14"/>
      <c r="I232" s="14"/>
      <c r="J232" s="13"/>
    </row>
    <row r="233" spans="1:10" x14ac:dyDescent="0.25">
      <c r="A233" s="105">
        <v>42309</v>
      </c>
      <c r="B233" s="106">
        <v>21</v>
      </c>
      <c r="C233" s="107">
        <v>14209357.835840046</v>
      </c>
      <c r="D233" s="107">
        <v>6609390</v>
      </c>
      <c r="E233" s="107">
        <v>4543770</v>
      </c>
      <c r="F233" s="109">
        <f t="shared" si="3"/>
        <v>42948</v>
      </c>
      <c r="G233" s="14"/>
      <c r="H233" s="14"/>
      <c r="I233" s="14"/>
      <c r="J233" s="13"/>
    </row>
    <row r="234" spans="1:10" x14ac:dyDescent="0.25">
      <c r="A234" s="105">
        <v>42309</v>
      </c>
      <c r="B234" s="106">
        <v>22</v>
      </c>
      <c r="C234" s="107">
        <v>14209357.835840046</v>
      </c>
      <c r="D234" s="107">
        <v>7037916.8574809385</v>
      </c>
      <c r="E234" s="107">
        <v>4642260</v>
      </c>
      <c r="F234" s="109">
        <f t="shared" si="3"/>
        <v>42979</v>
      </c>
      <c r="G234" s="14"/>
      <c r="H234" s="14"/>
      <c r="I234" s="14"/>
      <c r="J234" s="13"/>
    </row>
    <row r="235" spans="1:10" x14ac:dyDescent="0.25">
      <c r="A235" s="105">
        <v>42309</v>
      </c>
      <c r="B235" s="106">
        <v>23</v>
      </c>
      <c r="C235" s="107">
        <v>14209357.835840046</v>
      </c>
      <c r="D235" s="107">
        <v>7122750</v>
      </c>
      <c r="E235" s="107">
        <v>4739280</v>
      </c>
      <c r="F235" s="109">
        <f t="shared" si="3"/>
        <v>43009</v>
      </c>
      <c r="G235" s="14"/>
      <c r="H235" s="14"/>
      <c r="I235" s="14"/>
      <c r="J235" s="13"/>
    </row>
    <row r="236" spans="1:10" x14ac:dyDescent="0.25">
      <c r="A236" s="105">
        <v>42309</v>
      </c>
      <c r="B236" s="106">
        <v>24</v>
      </c>
      <c r="C236" s="107">
        <v>14209357.835840046</v>
      </c>
      <c r="D236" s="107">
        <v>7312875.8017253932</v>
      </c>
      <c r="E236" s="107">
        <v>4848060</v>
      </c>
      <c r="F236" s="109">
        <f t="shared" si="3"/>
        <v>43040</v>
      </c>
      <c r="G236" s="14"/>
      <c r="H236" s="14"/>
      <c r="I236" s="14"/>
      <c r="J236" s="13"/>
    </row>
    <row r="237" spans="1:10" x14ac:dyDescent="0.25">
      <c r="A237" s="105">
        <v>42309</v>
      </c>
      <c r="B237" s="106">
        <v>25</v>
      </c>
      <c r="C237" s="107">
        <v>14209357.835840046</v>
      </c>
      <c r="D237" s="107">
        <v>7328680</v>
      </c>
      <c r="E237" s="107">
        <v>5070422</v>
      </c>
      <c r="F237" s="109">
        <f t="shared" si="3"/>
        <v>43070</v>
      </c>
      <c r="G237" s="14"/>
      <c r="H237" s="14"/>
      <c r="I237" s="14"/>
      <c r="J237" s="13"/>
    </row>
    <row r="238" spans="1:10" x14ac:dyDescent="0.25">
      <c r="A238" s="105">
        <v>42309</v>
      </c>
      <c r="B238" s="106">
        <v>26</v>
      </c>
      <c r="C238" s="107">
        <v>14209357.835840046</v>
      </c>
      <c r="D238" s="107">
        <v>7376560</v>
      </c>
      <c r="E238" s="107">
        <v>5114473</v>
      </c>
      <c r="F238" s="109">
        <f t="shared" si="3"/>
        <v>43101</v>
      </c>
      <c r="G238" s="14"/>
      <c r="H238" s="14"/>
      <c r="I238" s="14"/>
      <c r="J238" s="13"/>
    </row>
    <row r="239" spans="1:10" x14ac:dyDescent="0.25">
      <c r="A239" s="105">
        <v>42309</v>
      </c>
      <c r="B239" s="106">
        <v>27</v>
      </c>
      <c r="C239" s="107">
        <v>14209357.835840046</v>
      </c>
      <c r="D239" s="107">
        <v>7418360</v>
      </c>
      <c r="E239" s="107">
        <v>5147891</v>
      </c>
      <c r="F239" s="109">
        <f t="shared" si="3"/>
        <v>43132</v>
      </c>
      <c r="G239" s="14"/>
      <c r="H239" s="14"/>
      <c r="I239" s="14"/>
      <c r="J239" s="13"/>
    </row>
    <row r="240" spans="1:10" x14ac:dyDescent="0.25">
      <c r="A240" s="105">
        <v>42309</v>
      </c>
      <c r="B240" s="106">
        <v>28</v>
      </c>
      <c r="C240" s="107">
        <v>14209357.835840046</v>
      </c>
      <c r="D240" s="107">
        <v>7460920</v>
      </c>
      <c r="E240" s="107">
        <v>5188904</v>
      </c>
      <c r="F240" s="109">
        <f t="shared" si="3"/>
        <v>43160</v>
      </c>
      <c r="G240" s="14"/>
      <c r="H240" s="14"/>
      <c r="I240" s="14"/>
      <c r="J240" s="13"/>
    </row>
    <row r="241" spans="1:10" x14ac:dyDescent="0.25">
      <c r="A241" s="105">
        <v>42309</v>
      </c>
      <c r="B241" s="106">
        <v>29</v>
      </c>
      <c r="C241" s="107">
        <v>14209357.835840046</v>
      </c>
      <c r="D241" s="107">
        <v>7500440</v>
      </c>
      <c r="E241" s="107">
        <v>5225360</v>
      </c>
      <c r="F241" s="109">
        <f t="shared" si="3"/>
        <v>43191</v>
      </c>
      <c r="G241" s="14"/>
      <c r="H241" s="14"/>
      <c r="I241" s="14"/>
      <c r="J241" s="13"/>
    </row>
    <row r="242" spans="1:10" x14ac:dyDescent="0.25">
      <c r="A242" s="105">
        <v>42309</v>
      </c>
      <c r="B242" s="106">
        <v>30</v>
      </c>
      <c r="C242" s="107">
        <v>14209357.835840046</v>
      </c>
      <c r="D242" s="107">
        <v>7537680</v>
      </c>
      <c r="E242" s="107">
        <v>5264854</v>
      </c>
      <c r="F242" s="109">
        <f t="shared" si="3"/>
        <v>43221</v>
      </c>
      <c r="G242" s="14"/>
      <c r="H242" s="14"/>
      <c r="I242" s="14"/>
      <c r="J242" s="13"/>
    </row>
    <row r="243" spans="1:10" x14ac:dyDescent="0.25">
      <c r="A243" s="105">
        <v>42309</v>
      </c>
      <c r="B243" s="106">
        <v>31</v>
      </c>
      <c r="C243" s="107">
        <v>14209357.835840046</v>
      </c>
      <c r="D243" s="107">
        <v>7854907.6462896951</v>
      </c>
      <c r="E243" s="107">
        <v>5299791</v>
      </c>
      <c r="F243" s="109">
        <f t="shared" si="3"/>
        <v>43252</v>
      </c>
      <c r="G243" s="14"/>
      <c r="H243" s="14"/>
      <c r="I243" s="14"/>
      <c r="J243" s="13"/>
    </row>
    <row r="244" spans="1:10" x14ac:dyDescent="0.25">
      <c r="A244" s="105">
        <v>42309</v>
      </c>
      <c r="B244" s="106">
        <v>32</v>
      </c>
      <c r="C244" s="107">
        <v>14209357.835840046</v>
      </c>
      <c r="D244" s="107">
        <v>7906320</v>
      </c>
      <c r="E244" s="107">
        <v>5331690</v>
      </c>
      <c r="F244" s="109">
        <f t="shared" si="3"/>
        <v>43282</v>
      </c>
      <c r="G244" s="14"/>
      <c r="H244" s="14"/>
      <c r="I244" s="14"/>
      <c r="J244" s="13"/>
    </row>
    <row r="245" spans="1:10" x14ac:dyDescent="0.25">
      <c r="A245" s="105">
        <v>42309</v>
      </c>
      <c r="B245" s="106">
        <v>33</v>
      </c>
      <c r="C245" s="107">
        <v>14209357.835840046</v>
      </c>
      <c r="D245" s="107">
        <v>7938710</v>
      </c>
      <c r="E245" s="107">
        <v>5360551</v>
      </c>
      <c r="F245" s="109">
        <f t="shared" si="3"/>
        <v>43313</v>
      </c>
      <c r="G245" s="14"/>
      <c r="H245" s="14"/>
      <c r="I245" s="14"/>
      <c r="J245" s="13"/>
    </row>
    <row r="246" spans="1:10" x14ac:dyDescent="0.25">
      <c r="A246" s="105">
        <v>42309</v>
      </c>
      <c r="B246" s="106">
        <v>34</v>
      </c>
      <c r="C246" s="107">
        <v>14209357.835840046</v>
      </c>
      <c r="D246" s="107">
        <v>8178576.2424563468</v>
      </c>
      <c r="E246" s="107">
        <v>5381817</v>
      </c>
      <c r="F246" s="109">
        <f t="shared" si="3"/>
        <v>43344</v>
      </c>
      <c r="G246" s="14"/>
      <c r="H246" s="14"/>
      <c r="I246" s="14"/>
      <c r="J246" s="13"/>
    </row>
    <row r="247" spans="1:10" x14ac:dyDescent="0.25">
      <c r="A247" s="105">
        <v>42309</v>
      </c>
      <c r="B247" s="106">
        <v>35</v>
      </c>
      <c r="C247" s="107">
        <v>14209357.835840046</v>
      </c>
      <c r="D247" s="107">
        <v>8206072.0000000009</v>
      </c>
      <c r="E247" s="107">
        <v>5403083</v>
      </c>
      <c r="F247" s="109">
        <f t="shared" si="3"/>
        <v>43374</v>
      </c>
      <c r="G247" s="14"/>
      <c r="H247" s="14"/>
      <c r="I247" s="14"/>
      <c r="J247" s="13"/>
    </row>
    <row r="248" spans="1:10" x14ac:dyDescent="0.25">
      <c r="A248" s="105">
        <v>42309</v>
      </c>
      <c r="B248" s="106">
        <v>36</v>
      </c>
      <c r="C248" s="107">
        <v>14209357.835840046</v>
      </c>
      <c r="D248" s="107">
        <v>8254319.9999999991</v>
      </c>
      <c r="E248" s="107">
        <v>5424349</v>
      </c>
      <c r="F248" s="109">
        <f t="shared" si="3"/>
        <v>43405</v>
      </c>
      <c r="G248" s="14"/>
      <c r="H248" s="14"/>
      <c r="I248" s="14"/>
      <c r="J248" s="13"/>
    </row>
    <row r="249" spans="1:10" x14ac:dyDescent="0.25">
      <c r="A249" s="105">
        <v>42309</v>
      </c>
      <c r="B249" s="106">
        <v>37</v>
      </c>
      <c r="C249" s="107">
        <v>14209357.835840046</v>
      </c>
      <c r="D249" s="107">
        <v>8270619.9999999991</v>
      </c>
      <c r="E249" s="107">
        <v>5613440</v>
      </c>
      <c r="F249" s="109">
        <f t="shared" si="3"/>
        <v>43435</v>
      </c>
      <c r="G249" s="14"/>
      <c r="H249" s="14"/>
      <c r="I249" s="14"/>
      <c r="J249" s="13"/>
    </row>
    <row r="250" spans="1:10" x14ac:dyDescent="0.25">
      <c r="A250" s="105">
        <v>42309</v>
      </c>
      <c r="B250" s="106">
        <v>38</v>
      </c>
      <c r="C250" s="107">
        <v>14209357.835840046</v>
      </c>
      <c r="D250" s="107">
        <v>8286919.9999999991</v>
      </c>
      <c r="E250" s="107">
        <v>5624416</v>
      </c>
      <c r="F250" s="109">
        <f t="shared" si="3"/>
        <v>43466</v>
      </c>
      <c r="G250" s="14"/>
      <c r="H250" s="14"/>
      <c r="I250" s="14"/>
      <c r="J250" s="13"/>
    </row>
    <row r="251" spans="1:10" x14ac:dyDescent="0.25">
      <c r="A251" s="105">
        <v>42309</v>
      </c>
      <c r="B251" s="106">
        <v>39</v>
      </c>
      <c r="C251" s="107">
        <v>14209357.835840046</v>
      </c>
      <c r="D251" s="107">
        <v>8301589.9999999991</v>
      </c>
      <c r="E251" s="107">
        <v>5635392</v>
      </c>
      <c r="F251" s="109">
        <f t="shared" si="3"/>
        <v>43497</v>
      </c>
      <c r="G251" s="14"/>
      <c r="H251" s="14"/>
      <c r="I251" s="14"/>
      <c r="J251" s="13"/>
    </row>
    <row r="252" spans="1:10" x14ac:dyDescent="0.25">
      <c r="A252" s="105">
        <v>42309</v>
      </c>
      <c r="B252" s="106">
        <v>40</v>
      </c>
      <c r="C252" s="107">
        <v>14209357.835840046</v>
      </c>
      <c r="D252" s="107">
        <v>8317074.9999999991</v>
      </c>
      <c r="E252" s="107">
        <v>5643232</v>
      </c>
      <c r="F252" s="109">
        <f t="shared" si="3"/>
        <v>43525</v>
      </c>
      <c r="G252" s="14"/>
      <c r="H252" s="14"/>
      <c r="I252" s="14"/>
      <c r="J252" s="13"/>
    </row>
    <row r="253" spans="1:10" x14ac:dyDescent="0.25">
      <c r="A253" s="105">
        <v>42309</v>
      </c>
      <c r="B253" s="106">
        <v>41</v>
      </c>
      <c r="C253" s="107">
        <v>14209357.835840046</v>
      </c>
      <c r="D253" s="107">
        <v>8330114.9999999991</v>
      </c>
      <c r="E253" s="107">
        <v>5654208</v>
      </c>
      <c r="F253" s="109">
        <f t="shared" si="3"/>
        <v>43556</v>
      </c>
      <c r="G253" s="14"/>
      <c r="H253" s="14"/>
      <c r="I253" s="14"/>
      <c r="J253" s="13"/>
    </row>
    <row r="254" spans="1:10" x14ac:dyDescent="0.25">
      <c r="A254" s="105">
        <v>42309</v>
      </c>
      <c r="B254" s="106">
        <v>42</v>
      </c>
      <c r="C254" s="107">
        <v>14209357.835840046</v>
      </c>
      <c r="D254" s="107">
        <v>8343969.9999999991</v>
      </c>
      <c r="E254" s="107">
        <v>5663616</v>
      </c>
      <c r="F254" s="109">
        <f t="shared" si="3"/>
        <v>43586</v>
      </c>
      <c r="G254" s="14"/>
      <c r="H254" s="14"/>
      <c r="I254" s="14"/>
      <c r="J254" s="13"/>
    </row>
    <row r="255" spans="1:10" x14ac:dyDescent="0.25">
      <c r="A255" s="105">
        <v>42309</v>
      </c>
      <c r="B255" s="106">
        <v>43</v>
      </c>
      <c r="C255" s="107">
        <v>14209357.835840046</v>
      </c>
      <c r="D255" s="107">
        <v>8356194.9999999991</v>
      </c>
      <c r="E255" s="107">
        <v>5673024</v>
      </c>
      <c r="F255" s="109">
        <f t="shared" si="3"/>
        <v>43617</v>
      </c>
      <c r="G255" s="14"/>
      <c r="H255" s="14"/>
      <c r="I255" s="14"/>
      <c r="J255" s="13"/>
    </row>
    <row r="256" spans="1:10" x14ac:dyDescent="0.25">
      <c r="A256" s="105">
        <v>42309</v>
      </c>
      <c r="B256" s="106">
        <v>44</v>
      </c>
      <c r="C256" s="107">
        <v>14209357.835840046</v>
      </c>
      <c r="D256" s="107">
        <v>8370049.9999999991</v>
      </c>
      <c r="E256" s="107">
        <v>5680864</v>
      </c>
      <c r="F256" s="109">
        <f t="shared" si="3"/>
        <v>43647</v>
      </c>
      <c r="G256" s="14"/>
      <c r="H256" s="14"/>
      <c r="I256" s="14"/>
      <c r="J256" s="13"/>
    </row>
    <row r="257" spans="1:10" x14ac:dyDescent="0.25">
      <c r="A257" s="105">
        <v>42309</v>
      </c>
      <c r="B257" s="106">
        <v>45</v>
      </c>
      <c r="C257" s="107">
        <v>14209357.835840046</v>
      </c>
      <c r="D257" s="107">
        <v>8379829.9999999991</v>
      </c>
      <c r="E257" s="107">
        <v>5687136</v>
      </c>
      <c r="F257" s="109">
        <f t="shared" si="3"/>
        <v>43678</v>
      </c>
      <c r="G257" s="14"/>
      <c r="H257" s="14"/>
      <c r="I257" s="14"/>
      <c r="J257" s="13"/>
    </row>
    <row r="258" spans="1:10" x14ac:dyDescent="0.25">
      <c r="A258" s="105">
        <v>42309</v>
      </c>
      <c r="B258" s="106">
        <v>46</v>
      </c>
      <c r="C258" s="107">
        <v>14209357.835840046</v>
      </c>
      <c r="D258" s="107">
        <v>8390425</v>
      </c>
      <c r="E258" s="107">
        <v>5694976</v>
      </c>
      <c r="F258" s="109">
        <f t="shared" si="3"/>
        <v>43709</v>
      </c>
      <c r="G258" s="14"/>
      <c r="H258" s="14"/>
      <c r="I258" s="14"/>
      <c r="J258" s="13"/>
    </row>
    <row r="259" spans="1:10" x14ac:dyDescent="0.25">
      <c r="A259" s="105">
        <v>42309</v>
      </c>
      <c r="B259" s="106">
        <v>47</v>
      </c>
      <c r="C259" s="107">
        <v>14209357.835840046</v>
      </c>
      <c r="D259" s="107">
        <v>8396945</v>
      </c>
      <c r="E259" s="107">
        <v>5702816</v>
      </c>
      <c r="F259" s="109">
        <f t="shared" ref="F259:F322" si="4">EDATE(A259,B259)</f>
        <v>43739</v>
      </c>
      <c r="G259" s="14"/>
      <c r="H259" s="14"/>
      <c r="I259" s="14"/>
      <c r="J259" s="13"/>
    </row>
    <row r="260" spans="1:10" x14ac:dyDescent="0.25">
      <c r="A260" s="105">
        <v>42309</v>
      </c>
      <c r="B260" s="106">
        <v>48</v>
      </c>
      <c r="C260" s="107">
        <v>14209357.835840046</v>
      </c>
      <c r="D260" s="107">
        <v>8404280</v>
      </c>
      <c r="E260" s="107">
        <v>5707520</v>
      </c>
      <c r="F260" s="109">
        <f t="shared" si="4"/>
        <v>43770</v>
      </c>
      <c r="G260" s="14"/>
      <c r="H260" s="14"/>
      <c r="I260" s="14"/>
      <c r="J260" s="13"/>
    </row>
    <row r="261" spans="1:10" x14ac:dyDescent="0.25">
      <c r="A261" s="105">
        <v>42309</v>
      </c>
      <c r="B261" s="106">
        <v>49</v>
      </c>
      <c r="C261" s="107">
        <v>14209357.835840046</v>
      </c>
      <c r="D261" s="107">
        <v>8409170</v>
      </c>
      <c r="E261" s="107">
        <v>5712224</v>
      </c>
      <c r="F261" s="109">
        <f t="shared" si="4"/>
        <v>43800</v>
      </c>
      <c r="G261" s="14"/>
      <c r="H261" s="14"/>
      <c r="I261" s="14"/>
      <c r="J261" s="13"/>
    </row>
    <row r="262" spans="1:10" x14ac:dyDescent="0.25">
      <c r="A262" s="105">
        <v>42339</v>
      </c>
      <c r="B262" s="106">
        <v>0</v>
      </c>
      <c r="C262" s="107">
        <v>14132359.735126533</v>
      </c>
      <c r="D262" s="107">
        <v>441885.43629620859</v>
      </c>
      <c r="E262" s="107">
        <v>0</v>
      </c>
      <c r="F262" s="109">
        <f t="shared" si="4"/>
        <v>42339</v>
      </c>
      <c r="G262" s="14"/>
      <c r="H262" s="14"/>
      <c r="I262" s="14"/>
      <c r="J262" s="13"/>
    </row>
    <row r="263" spans="1:10" x14ac:dyDescent="0.25">
      <c r="A263" s="105">
        <v>42339</v>
      </c>
      <c r="B263" s="106">
        <v>1</v>
      </c>
      <c r="C263" s="107">
        <v>14132359.735126533</v>
      </c>
      <c r="D263" s="107">
        <v>1021320.349702368</v>
      </c>
      <c r="E263" s="107">
        <v>0</v>
      </c>
      <c r="F263" s="109">
        <f t="shared" si="4"/>
        <v>42370</v>
      </c>
      <c r="G263" s="14"/>
      <c r="H263" s="14"/>
      <c r="I263" s="14"/>
      <c r="J263" s="13"/>
    </row>
    <row r="264" spans="1:10" x14ac:dyDescent="0.25">
      <c r="A264" s="105">
        <v>42339</v>
      </c>
      <c r="B264" s="106">
        <v>2</v>
      </c>
      <c r="C264" s="107">
        <v>14132359.735126533</v>
      </c>
      <c r="D264" s="107">
        <v>1499605.7927041012</v>
      </c>
      <c r="E264" s="107">
        <v>0</v>
      </c>
      <c r="F264" s="109">
        <f t="shared" si="4"/>
        <v>42401</v>
      </c>
      <c r="G264" s="14"/>
      <c r="H264" s="14"/>
      <c r="I264" s="14"/>
      <c r="J264" s="13"/>
    </row>
    <row r="265" spans="1:10" x14ac:dyDescent="0.25">
      <c r="A265" s="105">
        <v>42339</v>
      </c>
      <c r="B265" s="106">
        <v>3</v>
      </c>
      <c r="C265" s="107">
        <v>14132359.735126533</v>
      </c>
      <c r="D265" s="107">
        <v>1810941.0602734992</v>
      </c>
      <c r="E265" s="107">
        <v>0</v>
      </c>
      <c r="F265" s="109">
        <f t="shared" si="4"/>
        <v>42430</v>
      </c>
      <c r="G265" s="14"/>
      <c r="H265" s="14"/>
      <c r="I265" s="14"/>
      <c r="J265" s="13"/>
    </row>
    <row r="266" spans="1:10" x14ac:dyDescent="0.25">
      <c r="A266" s="105">
        <v>42339</v>
      </c>
      <c r="B266" s="106">
        <v>4</v>
      </c>
      <c r="C266" s="107">
        <v>14132359.735126533</v>
      </c>
      <c r="D266" s="107">
        <v>2193181.870612199</v>
      </c>
      <c r="E266" s="107">
        <v>0</v>
      </c>
      <c r="F266" s="109">
        <f t="shared" si="4"/>
        <v>42461</v>
      </c>
      <c r="G266" s="14"/>
      <c r="H266" s="14"/>
      <c r="I266" s="14"/>
      <c r="J266" s="13"/>
    </row>
    <row r="267" spans="1:10" x14ac:dyDescent="0.25">
      <c r="A267" s="105">
        <v>42339</v>
      </c>
      <c r="B267" s="106">
        <v>5</v>
      </c>
      <c r="C267" s="107">
        <v>14132359.735126533</v>
      </c>
      <c r="D267" s="107">
        <v>2484564.9735300886</v>
      </c>
      <c r="E267" s="107">
        <v>0</v>
      </c>
      <c r="F267" s="109">
        <f t="shared" si="4"/>
        <v>42491</v>
      </c>
      <c r="G267" s="14"/>
      <c r="H267" s="14"/>
      <c r="I267" s="14"/>
      <c r="J267" s="13"/>
    </row>
    <row r="268" spans="1:10" x14ac:dyDescent="0.25">
      <c r="A268" s="105">
        <v>42339</v>
      </c>
      <c r="B268" s="106">
        <v>6</v>
      </c>
      <c r="C268" s="107">
        <v>14132359.735126533</v>
      </c>
      <c r="D268" s="107">
        <v>3148070.1981854732</v>
      </c>
      <c r="E268" s="107">
        <v>0</v>
      </c>
      <c r="F268" s="109">
        <f t="shared" si="4"/>
        <v>42522</v>
      </c>
      <c r="G268" s="14"/>
      <c r="H268" s="14"/>
      <c r="I268" s="14"/>
      <c r="J268" s="13"/>
    </row>
    <row r="269" spans="1:10" x14ac:dyDescent="0.25">
      <c r="A269" s="105">
        <v>42339</v>
      </c>
      <c r="B269" s="106">
        <v>7</v>
      </c>
      <c r="C269" s="107">
        <v>14132359.735126533</v>
      </c>
      <c r="D269" s="107">
        <v>3396995.6070566848</v>
      </c>
      <c r="E269" s="107">
        <v>0</v>
      </c>
      <c r="F269" s="109">
        <f t="shared" si="4"/>
        <v>42552</v>
      </c>
      <c r="G269" s="14"/>
      <c r="H269" s="14"/>
      <c r="I269" s="14"/>
      <c r="J269" s="13"/>
    </row>
    <row r="270" spans="1:10" x14ac:dyDescent="0.25">
      <c r="A270" s="105">
        <v>42339</v>
      </c>
      <c r="B270" s="106">
        <v>8</v>
      </c>
      <c r="C270" s="107">
        <v>14132359.735126533</v>
      </c>
      <c r="D270" s="107">
        <v>3740656.0601936262</v>
      </c>
      <c r="E270" s="107">
        <v>0</v>
      </c>
      <c r="F270" s="109">
        <f t="shared" si="4"/>
        <v>42583</v>
      </c>
      <c r="G270" s="14"/>
      <c r="H270" s="14"/>
      <c r="I270" s="14"/>
      <c r="J270" s="13"/>
    </row>
    <row r="271" spans="1:10" x14ac:dyDescent="0.25">
      <c r="A271" s="105">
        <v>42339</v>
      </c>
      <c r="B271" s="106">
        <v>9</v>
      </c>
      <c r="C271" s="107">
        <v>14132359.735126533</v>
      </c>
      <c r="D271" s="107">
        <v>4218304.1435673498</v>
      </c>
      <c r="E271" s="107">
        <v>0</v>
      </c>
      <c r="F271" s="109">
        <f t="shared" si="4"/>
        <v>42614</v>
      </c>
      <c r="G271" s="14"/>
      <c r="H271" s="14"/>
      <c r="I271" s="14"/>
      <c r="J271" s="13"/>
    </row>
    <row r="272" spans="1:10" x14ac:dyDescent="0.25">
      <c r="A272" s="105">
        <v>42339</v>
      </c>
      <c r="B272" s="106">
        <v>10</v>
      </c>
      <c r="C272" s="107">
        <v>14132359.735126533</v>
      </c>
      <c r="D272" s="107">
        <v>4373115.5013419837</v>
      </c>
      <c r="E272" s="107">
        <v>0</v>
      </c>
      <c r="F272" s="109">
        <f t="shared" si="4"/>
        <v>42644</v>
      </c>
      <c r="G272" s="14"/>
      <c r="H272" s="14"/>
      <c r="I272" s="14"/>
      <c r="J272" s="13"/>
    </row>
    <row r="273" spans="1:10" x14ac:dyDescent="0.25">
      <c r="A273" s="105">
        <v>42339</v>
      </c>
      <c r="B273" s="106">
        <v>11</v>
      </c>
      <c r="C273" s="107">
        <v>14132359.735126533</v>
      </c>
      <c r="D273" s="107">
        <v>4727610.7335098162</v>
      </c>
      <c r="E273" s="107">
        <v>0</v>
      </c>
      <c r="F273" s="109">
        <f t="shared" si="4"/>
        <v>42675</v>
      </c>
      <c r="G273" s="14"/>
      <c r="H273" s="14"/>
      <c r="I273" s="14"/>
      <c r="J273" s="13"/>
    </row>
    <row r="274" spans="1:10" x14ac:dyDescent="0.25">
      <c r="A274" s="105">
        <v>42339</v>
      </c>
      <c r="B274" s="106">
        <v>12</v>
      </c>
      <c r="C274" s="107">
        <v>14132359.735126533</v>
      </c>
      <c r="D274" s="107">
        <v>4922366.3129173415</v>
      </c>
      <c r="E274" s="107">
        <v>0</v>
      </c>
      <c r="F274" s="109">
        <f t="shared" si="4"/>
        <v>42705</v>
      </c>
      <c r="G274" s="14"/>
      <c r="H274" s="14"/>
      <c r="I274" s="14"/>
      <c r="J274" s="13"/>
    </row>
    <row r="275" spans="1:10" x14ac:dyDescent="0.25">
      <c r="A275" s="105">
        <v>42339</v>
      </c>
      <c r="B275" s="106">
        <v>13</v>
      </c>
      <c r="C275" s="107">
        <v>14132359.735126533</v>
      </c>
      <c r="D275" s="107">
        <v>5080173.9828871349</v>
      </c>
      <c r="E275" s="107">
        <v>0</v>
      </c>
      <c r="F275" s="109">
        <f t="shared" si="4"/>
        <v>42736</v>
      </c>
      <c r="G275" s="14"/>
      <c r="H275" s="14"/>
      <c r="I275" s="14"/>
      <c r="J275" s="13"/>
    </row>
    <row r="276" spans="1:10" x14ac:dyDescent="0.25">
      <c r="A276" s="105">
        <v>42339</v>
      </c>
      <c r="B276" s="106">
        <v>14</v>
      </c>
      <c r="C276" s="107">
        <v>14132359.735126533</v>
      </c>
      <c r="D276" s="107">
        <v>5216159.4666124173</v>
      </c>
      <c r="E276" s="107">
        <v>0</v>
      </c>
      <c r="F276" s="109">
        <f t="shared" si="4"/>
        <v>42767</v>
      </c>
      <c r="G276" s="14"/>
      <c r="H276" s="14"/>
      <c r="I276" s="14"/>
      <c r="J276" s="13"/>
    </row>
    <row r="277" spans="1:10" x14ac:dyDescent="0.25">
      <c r="A277" s="105">
        <v>42339</v>
      </c>
      <c r="B277" s="106">
        <v>15</v>
      </c>
      <c r="C277" s="107">
        <v>14132359.735126533</v>
      </c>
      <c r="D277" s="107">
        <v>5289650</v>
      </c>
      <c r="E277" s="107">
        <v>0</v>
      </c>
      <c r="F277" s="109">
        <f t="shared" si="4"/>
        <v>42795</v>
      </c>
      <c r="G277" s="14"/>
      <c r="H277" s="14"/>
      <c r="I277" s="14"/>
      <c r="J277" s="13"/>
    </row>
    <row r="278" spans="1:10" x14ac:dyDescent="0.25">
      <c r="A278" s="105">
        <v>42339</v>
      </c>
      <c r="B278" s="106">
        <v>16</v>
      </c>
      <c r="C278" s="107">
        <v>14132359.735126533</v>
      </c>
      <c r="D278" s="107">
        <v>5404890</v>
      </c>
      <c r="E278" s="107">
        <v>0</v>
      </c>
      <c r="F278" s="109">
        <f t="shared" si="4"/>
        <v>42826</v>
      </c>
      <c r="G278" s="14"/>
      <c r="H278" s="14"/>
      <c r="I278" s="14"/>
      <c r="J278" s="13"/>
    </row>
    <row r="279" spans="1:10" x14ac:dyDescent="0.25">
      <c r="A279" s="105">
        <v>42339</v>
      </c>
      <c r="B279" s="106">
        <v>17</v>
      </c>
      <c r="C279" s="107">
        <v>14132359.735126533</v>
      </c>
      <c r="D279" s="107">
        <v>5520130</v>
      </c>
      <c r="E279" s="107">
        <v>0</v>
      </c>
      <c r="F279" s="109">
        <f t="shared" si="4"/>
        <v>42856</v>
      </c>
      <c r="G279" s="14"/>
      <c r="H279" s="14"/>
      <c r="I279" s="14"/>
      <c r="J279" s="13"/>
    </row>
    <row r="280" spans="1:10" x14ac:dyDescent="0.25">
      <c r="A280" s="105">
        <v>42339</v>
      </c>
      <c r="B280" s="106">
        <v>18</v>
      </c>
      <c r="C280" s="107">
        <v>14132359.735126533</v>
      </c>
      <c r="D280" s="107">
        <v>6066561.0267393719</v>
      </c>
      <c r="E280" s="107">
        <v>4434510</v>
      </c>
      <c r="F280" s="109">
        <f t="shared" si="4"/>
        <v>42887</v>
      </c>
      <c r="G280" s="14"/>
      <c r="H280" s="14"/>
      <c r="I280" s="14"/>
      <c r="J280" s="13"/>
    </row>
    <row r="281" spans="1:10" x14ac:dyDescent="0.25">
      <c r="A281" s="105">
        <v>42339</v>
      </c>
      <c r="B281" s="106">
        <v>19</v>
      </c>
      <c r="C281" s="107">
        <v>14132359.735126533</v>
      </c>
      <c r="D281" s="107">
        <v>6125909.0366477398</v>
      </c>
      <c r="E281" s="107">
        <v>4577610</v>
      </c>
      <c r="F281" s="109">
        <f t="shared" si="4"/>
        <v>42917</v>
      </c>
      <c r="G281" s="14"/>
      <c r="H281" s="14"/>
      <c r="I281" s="14"/>
      <c r="J281" s="13"/>
    </row>
    <row r="282" spans="1:10" x14ac:dyDescent="0.25">
      <c r="A282" s="105">
        <v>42339</v>
      </c>
      <c r="B282" s="106">
        <v>20</v>
      </c>
      <c r="C282" s="107">
        <v>14132359.735126533</v>
      </c>
      <c r="D282" s="107">
        <v>6167060</v>
      </c>
      <c r="E282" s="107">
        <v>4717530</v>
      </c>
      <c r="F282" s="109">
        <f t="shared" si="4"/>
        <v>42948</v>
      </c>
      <c r="G282" s="14"/>
      <c r="H282" s="14"/>
      <c r="I282" s="14"/>
      <c r="J282" s="13"/>
    </row>
    <row r="283" spans="1:10" x14ac:dyDescent="0.25">
      <c r="A283" s="105">
        <v>42339</v>
      </c>
      <c r="B283" s="106">
        <v>21</v>
      </c>
      <c r="C283" s="107">
        <v>14132359.735126533</v>
      </c>
      <c r="D283" s="107">
        <v>6576107.3603985459</v>
      </c>
      <c r="E283" s="107">
        <v>4825650</v>
      </c>
      <c r="F283" s="109">
        <f t="shared" si="4"/>
        <v>42979</v>
      </c>
      <c r="G283" s="14"/>
      <c r="H283" s="14"/>
      <c r="I283" s="14"/>
      <c r="J283" s="13"/>
    </row>
    <row r="284" spans="1:10" x14ac:dyDescent="0.25">
      <c r="A284" s="105">
        <v>42339</v>
      </c>
      <c r="B284" s="106">
        <v>22</v>
      </c>
      <c r="C284" s="107">
        <v>14132359.735126533</v>
      </c>
      <c r="D284" s="107">
        <v>6660000</v>
      </c>
      <c r="E284" s="107">
        <v>4924230</v>
      </c>
      <c r="F284" s="109">
        <f t="shared" si="4"/>
        <v>43009</v>
      </c>
      <c r="G284" s="14"/>
      <c r="H284" s="14"/>
      <c r="I284" s="14"/>
      <c r="J284" s="13"/>
    </row>
    <row r="285" spans="1:10" x14ac:dyDescent="0.25">
      <c r="A285" s="105">
        <v>42339</v>
      </c>
      <c r="B285" s="106">
        <v>23</v>
      </c>
      <c r="C285" s="107">
        <v>14132359.735126533</v>
      </c>
      <c r="D285" s="107">
        <v>6847233.3968138602</v>
      </c>
      <c r="E285" s="107">
        <v>5018040</v>
      </c>
      <c r="F285" s="109">
        <f t="shared" si="4"/>
        <v>43040</v>
      </c>
      <c r="G285" s="14"/>
      <c r="H285" s="14"/>
      <c r="I285" s="14"/>
      <c r="J285" s="13"/>
    </row>
    <row r="286" spans="1:10" x14ac:dyDescent="0.25">
      <c r="A286" s="105">
        <v>42339</v>
      </c>
      <c r="B286" s="106">
        <v>24</v>
      </c>
      <c r="C286" s="107">
        <v>14132359.735126533</v>
      </c>
      <c r="D286" s="107">
        <v>6876480</v>
      </c>
      <c r="E286" s="107">
        <v>5298675</v>
      </c>
      <c r="F286" s="109">
        <f t="shared" si="4"/>
        <v>43070</v>
      </c>
      <c r="G286" s="14"/>
      <c r="H286" s="14"/>
      <c r="I286" s="14"/>
      <c r="J286" s="13"/>
    </row>
    <row r="287" spans="1:10" x14ac:dyDescent="0.25">
      <c r="A287" s="105">
        <v>42339</v>
      </c>
      <c r="B287" s="106">
        <v>25</v>
      </c>
      <c r="C287" s="107">
        <v>14132359.735126533</v>
      </c>
      <c r="D287" s="107">
        <v>6923600</v>
      </c>
      <c r="E287" s="107">
        <v>5380825</v>
      </c>
      <c r="F287" s="109">
        <f t="shared" si="4"/>
        <v>43101</v>
      </c>
      <c r="G287" s="14"/>
      <c r="H287" s="14"/>
      <c r="I287" s="14"/>
      <c r="J287" s="13"/>
    </row>
    <row r="288" spans="1:10" x14ac:dyDescent="0.25">
      <c r="A288" s="105">
        <v>42339</v>
      </c>
      <c r="B288" s="106">
        <v>26</v>
      </c>
      <c r="C288" s="107">
        <v>14132359.735126533</v>
      </c>
      <c r="D288" s="107">
        <v>6963880</v>
      </c>
      <c r="E288" s="107">
        <v>5421900</v>
      </c>
      <c r="F288" s="109">
        <f t="shared" si="4"/>
        <v>43132</v>
      </c>
      <c r="G288" s="14"/>
      <c r="H288" s="14"/>
      <c r="I288" s="14"/>
      <c r="J288" s="13"/>
    </row>
    <row r="289" spans="1:10" x14ac:dyDescent="0.25">
      <c r="A289" s="105">
        <v>42339</v>
      </c>
      <c r="B289" s="106">
        <v>27</v>
      </c>
      <c r="C289" s="107">
        <v>14132359.735126533</v>
      </c>
      <c r="D289" s="107">
        <v>7011760</v>
      </c>
      <c r="E289" s="107">
        <v>5469547</v>
      </c>
      <c r="F289" s="109">
        <f t="shared" si="4"/>
        <v>43160</v>
      </c>
      <c r="G289" s="14"/>
      <c r="H289" s="14"/>
      <c r="I289" s="14"/>
      <c r="J289" s="13"/>
    </row>
    <row r="290" spans="1:10" x14ac:dyDescent="0.25">
      <c r="A290" s="105">
        <v>42339</v>
      </c>
      <c r="B290" s="106">
        <v>28</v>
      </c>
      <c r="C290" s="107">
        <v>14132359.735126533</v>
      </c>
      <c r="D290" s="107">
        <v>7048240</v>
      </c>
      <c r="E290" s="107">
        <v>5508979</v>
      </c>
      <c r="F290" s="109">
        <f t="shared" si="4"/>
        <v>43191</v>
      </c>
      <c r="G290" s="14"/>
      <c r="H290" s="14"/>
      <c r="I290" s="14"/>
      <c r="J290" s="13"/>
    </row>
    <row r="291" spans="1:10" x14ac:dyDescent="0.25">
      <c r="A291" s="105">
        <v>42339</v>
      </c>
      <c r="B291" s="106">
        <v>29</v>
      </c>
      <c r="C291" s="107">
        <v>14132359.735126533</v>
      </c>
      <c r="D291" s="107">
        <v>7087760</v>
      </c>
      <c r="E291" s="107">
        <v>5550054</v>
      </c>
      <c r="F291" s="109">
        <f t="shared" si="4"/>
        <v>43221</v>
      </c>
      <c r="G291" s="14"/>
      <c r="H291" s="14"/>
      <c r="I291" s="14"/>
      <c r="J291" s="13"/>
    </row>
    <row r="292" spans="1:10" x14ac:dyDescent="0.25">
      <c r="A292" s="105">
        <v>42339</v>
      </c>
      <c r="B292" s="106">
        <v>30</v>
      </c>
      <c r="C292" s="107">
        <v>14132359.735126533</v>
      </c>
      <c r="D292" s="107">
        <v>7390535.4086439423</v>
      </c>
      <c r="E292" s="107">
        <v>5589486</v>
      </c>
      <c r="F292" s="109">
        <f t="shared" si="4"/>
        <v>43252</v>
      </c>
      <c r="G292" s="14"/>
      <c r="H292" s="14"/>
      <c r="I292" s="14"/>
      <c r="J292" s="13"/>
    </row>
    <row r="293" spans="1:10" x14ac:dyDescent="0.25">
      <c r="A293" s="105">
        <v>42339</v>
      </c>
      <c r="B293" s="106">
        <v>31</v>
      </c>
      <c r="C293" s="107">
        <v>14132359.735126533</v>
      </c>
      <c r="D293" s="107">
        <v>7443380</v>
      </c>
      <c r="E293" s="107">
        <v>5632204</v>
      </c>
      <c r="F293" s="109">
        <f t="shared" si="4"/>
        <v>43282</v>
      </c>
      <c r="G293" s="14"/>
      <c r="H293" s="14"/>
      <c r="I293" s="14"/>
      <c r="J293" s="13"/>
    </row>
    <row r="294" spans="1:10" x14ac:dyDescent="0.25">
      <c r="A294" s="105">
        <v>42339</v>
      </c>
      <c r="B294" s="106">
        <v>32</v>
      </c>
      <c r="C294" s="107">
        <v>14132359.735126533</v>
      </c>
      <c r="D294" s="107">
        <v>7475770</v>
      </c>
      <c r="E294" s="107">
        <v>5665064</v>
      </c>
      <c r="F294" s="109">
        <f t="shared" si="4"/>
        <v>43313</v>
      </c>
      <c r="G294" s="14"/>
      <c r="H294" s="14"/>
      <c r="I294" s="14"/>
      <c r="J294" s="13"/>
    </row>
    <row r="295" spans="1:10" x14ac:dyDescent="0.25">
      <c r="A295" s="105">
        <v>42339</v>
      </c>
      <c r="B295" s="106">
        <v>33</v>
      </c>
      <c r="C295" s="107">
        <v>14132359.735126533</v>
      </c>
      <c r="D295" s="107">
        <v>7702973.8133525047</v>
      </c>
      <c r="E295" s="107">
        <v>5688066</v>
      </c>
      <c r="F295" s="109">
        <f t="shared" si="4"/>
        <v>43344</v>
      </c>
      <c r="G295" s="14"/>
      <c r="H295" s="14"/>
      <c r="I295" s="14"/>
      <c r="J295" s="13"/>
    </row>
    <row r="296" spans="1:10" x14ac:dyDescent="0.25">
      <c r="A296" s="105">
        <v>42339</v>
      </c>
      <c r="B296" s="106">
        <v>34</v>
      </c>
      <c r="C296" s="107">
        <v>14132359.735126533</v>
      </c>
      <c r="D296" s="107">
        <v>7731052.0000000009</v>
      </c>
      <c r="E296" s="107">
        <v>5711068</v>
      </c>
      <c r="F296" s="109">
        <f t="shared" si="4"/>
        <v>43374</v>
      </c>
      <c r="G296" s="14"/>
      <c r="H296" s="14"/>
      <c r="I296" s="14"/>
      <c r="J296" s="13"/>
    </row>
    <row r="297" spans="1:10" x14ac:dyDescent="0.25">
      <c r="A297" s="105">
        <v>42339</v>
      </c>
      <c r="B297" s="106">
        <v>35</v>
      </c>
      <c r="C297" s="107">
        <v>14132359.735126533</v>
      </c>
      <c r="D297" s="107">
        <v>7779174.9999999991</v>
      </c>
      <c r="E297" s="107">
        <v>5729141</v>
      </c>
      <c r="F297" s="109">
        <f t="shared" si="4"/>
        <v>43405</v>
      </c>
      <c r="G297" s="14"/>
      <c r="H297" s="14"/>
      <c r="I297" s="14"/>
      <c r="J297" s="13"/>
    </row>
    <row r="298" spans="1:10" x14ac:dyDescent="0.25">
      <c r="A298" s="105">
        <v>42339</v>
      </c>
      <c r="B298" s="106">
        <v>36</v>
      </c>
      <c r="C298" s="107">
        <v>14132359.735126533</v>
      </c>
      <c r="D298" s="107">
        <v>7799549.9999999991</v>
      </c>
      <c r="E298" s="107">
        <v>5937696</v>
      </c>
      <c r="F298" s="109">
        <f t="shared" si="4"/>
        <v>43435</v>
      </c>
      <c r="G298" s="14"/>
      <c r="H298" s="14"/>
      <c r="I298" s="14"/>
      <c r="J298" s="13"/>
    </row>
    <row r="299" spans="1:10" x14ac:dyDescent="0.25">
      <c r="A299" s="105">
        <v>42339</v>
      </c>
      <c r="B299" s="106">
        <v>37</v>
      </c>
      <c r="C299" s="107">
        <v>14132359.735126533</v>
      </c>
      <c r="D299" s="107">
        <v>7815849.9999999991</v>
      </c>
      <c r="E299" s="107">
        <v>5956352</v>
      </c>
      <c r="F299" s="109">
        <f t="shared" si="4"/>
        <v>43466</v>
      </c>
      <c r="G299" s="14"/>
      <c r="H299" s="14"/>
      <c r="I299" s="14"/>
      <c r="J299" s="13"/>
    </row>
    <row r="300" spans="1:10" x14ac:dyDescent="0.25">
      <c r="A300" s="105">
        <v>42339</v>
      </c>
      <c r="B300" s="106">
        <v>38</v>
      </c>
      <c r="C300" s="107">
        <v>14132359.735126533</v>
      </c>
      <c r="D300" s="107">
        <v>7831334.9999999991</v>
      </c>
      <c r="E300" s="107">
        <v>5964832</v>
      </c>
      <c r="F300" s="109">
        <f t="shared" si="4"/>
        <v>43497</v>
      </c>
      <c r="G300" s="14"/>
      <c r="H300" s="14"/>
      <c r="I300" s="14"/>
      <c r="J300" s="13"/>
    </row>
    <row r="301" spans="1:10" x14ac:dyDescent="0.25">
      <c r="A301" s="105">
        <v>42339</v>
      </c>
      <c r="B301" s="106">
        <v>39</v>
      </c>
      <c r="C301" s="107">
        <v>14132359.735126533</v>
      </c>
      <c r="D301" s="107">
        <v>7849264.9999999991</v>
      </c>
      <c r="E301" s="107">
        <v>5978400</v>
      </c>
      <c r="F301" s="109">
        <f t="shared" si="4"/>
        <v>43525</v>
      </c>
      <c r="G301" s="14"/>
      <c r="H301" s="14"/>
      <c r="I301" s="14"/>
      <c r="J301" s="13"/>
    </row>
    <row r="302" spans="1:10" x14ac:dyDescent="0.25">
      <c r="A302" s="105">
        <v>42339</v>
      </c>
      <c r="B302" s="106">
        <v>40</v>
      </c>
      <c r="C302" s="107">
        <v>14132359.735126533</v>
      </c>
      <c r="D302" s="107">
        <v>7862304.9999999991</v>
      </c>
      <c r="E302" s="107">
        <v>5990272</v>
      </c>
      <c r="F302" s="109">
        <f t="shared" si="4"/>
        <v>43556</v>
      </c>
      <c r="G302" s="14"/>
      <c r="H302" s="14"/>
      <c r="I302" s="14"/>
      <c r="J302" s="13"/>
    </row>
    <row r="303" spans="1:10" x14ac:dyDescent="0.25">
      <c r="A303" s="105">
        <v>42339</v>
      </c>
      <c r="B303" s="106">
        <v>41</v>
      </c>
      <c r="C303" s="107">
        <v>14132359.735126533</v>
      </c>
      <c r="D303" s="107">
        <v>7876159.9999999991</v>
      </c>
      <c r="E303" s="107">
        <v>5998752</v>
      </c>
      <c r="F303" s="109">
        <f t="shared" si="4"/>
        <v>43586</v>
      </c>
      <c r="G303" s="14"/>
      <c r="H303" s="14"/>
      <c r="I303" s="14"/>
      <c r="J303" s="13"/>
    </row>
    <row r="304" spans="1:10" x14ac:dyDescent="0.25">
      <c r="A304" s="105">
        <v>42339</v>
      </c>
      <c r="B304" s="106">
        <v>42</v>
      </c>
      <c r="C304" s="107">
        <v>14132359.735126533</v>
      </c>
      <c r="D304" s="107">
        <v>7890014.9999999991</v>
      </c>
      <c r="E304" s="107">
        <v>6007232</v>
      </c>
      <c r="F304" s="109">
        <f t="shared" si="4"/>
        <v>43617</v>
      </c>
      <c r="G304" s="14"/>
      <c r="H304" s="14"/>
      <c r="I304" s="14"/>
      <c r="J304" s="13"/>
    </row>
    <row r="305" spans="1:10" x14ac:dyDescent="0.25">
      <c r="A305" s="105">
        <v>42339</v>
      </c>
      <c r="B305" s="106">
        <v>43</v>
      </c>
      <c r="C305" s="107">
        <v>14132359.735126533</v>
      </c>
      <c r="D305" s="107">
        <v>7903054.9999999991</v>
      </c>
      <c r="E305" s="107">
        <v>6019104</v>
      </c>
      <c r="F305" s="109">
        <f t="shared" si="4"/>
        <v>43647</v>
      </c>
      <c r="G305" s="14"/>
      <c r="H305" s="14"/>
      <c r="I305" s="14"/>
      <c r="J305" s="13"/>
    </row>
    <row r="306" spans="1:10" x14ac:dyDescent="0.25">
      <c r="A306" s="105">
        <v>42339</v>
      </c>
      <c r="B306" s="106">
        <v>44</v>
      </c>
      <c r="C306" s="107">
        <v>14132359.735126533</v>
      </c>
      <c r="D306" s="107">
        <v>7912019.9999999991</v>
      </c>
      <c r="E306" s="107">
        <v>6029280</v>
      </c>
      <c r="F306" s="109">
        <f t="shared" si="4"/>
        <v>43678</v>
      </c>
      <c r="G306" s="14"/>
      <c r="H306" s="14"/>
      <c r="I306" s="14"/>
      <c r="J306" s="13"/>
    </row>
    <row r="307" spans="1:10" x14ac:dyDescent="0.25">
      <c r="A307" s="105">
        <v>42339</v>
      </c>
      <c r="B307" s="106">
        <v>45</v>
      </c>
      <c r="C307" s="107">
        <v>14132359.735126533</v>
      </c>
      <c r="D307" s="107">
        <v>7921799.9999999991</v>
      </c>
      <c r="E307" s="107">
        <v>6034368</v>
      </c>
      <c r="F307" s="109">
        <f t="shared" si="4"/>
        <v>43709</v>
      </c>
      <c r="G307" s="14"/>
      <c r="H307" s="14"/>
      <c r="I307" s="14"/>
      <c r="J307" s="13"/>
    </row>
    <row r="308" spans="1:10" x14ac:dyDescent="0.25">
      <c r="A308" s="105">
        <v>42339</v>
      </c>
      <c r="B308" s="106">
        <v>46</v>
      </c>
      <c r="C308" s="107">
        <v>14132359.735126533</v>
      </c>
      <c r="D308" s="107">
        <v>7929134.9999999991</v>
      </c>
      <c r="E308" s="107">
        <v>6041152</v>
      </c>
      <c r="F308" s="109">
        <f t="shared" si="4"/>
        <v>43739</v>
      </c>
      <c r="G308" s="14"/>
      <c r="H308" s="14"/>
      <c r="I308" s="14"/>
      <c r="J308" s="13"/>
    </row>
    <row r="309" spans="1:10" x14ac:dyDescent="0.25">
      <c r="A309" s="105">
        <v>42339</v>
      </c>
      <c r="B309" s="106">
        <v>47</v>
      </c>
      <c r="C309" s="107">
        <v>14132359.735126533</v>
      </c>
      <c r="D309" s="107">
        <v>7936469.9999999991</v>
      </c>
      <c r="E309" s="107">
        <v>6046240</v>
      </c>
      <c r="F309" s="109">
        <f t="shared" si="4"/>
        <v>43770</v>
      </c>
      <c r="G309" s="14"/>
      <c r="H309" s="14"/>
      <c r="I309" s="14"/>
      <c r="J309" s="13"/>
    </row>
    <row r="310" spans="1:10" x14ac:dyDescent="0.25">
      <c r="A310" s="105">
        <v>42339</v>
      </c>
      <c r="B310" s="106">
        <v>48</v>
      </c>
      <c r="C310" s="107">
        <v>14132359.735126533</v>
      </c>
      <c r="D310" s="107">
        <v>7942989.9999999991</v>
      </c>
      <c r="E310" s="107">
        <v>6051328</v>
      </c>
      <c r="F310" s="109">
        <f t="shared" si="4"/>
        <v>43800</v>
      </c>
      <c r="G310" s="14"/>
      <c r="H310" s="14"/>
      <c r="I310" s="14"/>
      <c r="J310" s="13"/>
    </row>
    <row r="311" spans="1:10" x14ac:dyDescent="0.25">
      <c r="A311" s="105">
        <v>42370</v>
      </c>
      <c r="B311" s="106">
        <v>0</v>
      </c>
      <c r="C311" s="107">
        <v>13841050.254093731</v>
      </c>
      <c r="D311" s="107">
        <v>468016.3189137156</v>
      </c>
      <c r="E311" s="107">
        <v>0</v>
      </c>
      <c r="F311" s="109">
        <f t="shared" si="4"/>
        <v>42370</v>
      </c>
      <c r="G311" s="14"/>
      <c r="H311" s="14"/>
      <c r="I311" s="14"/>
      <c r="J311" s="13"/>
    </row>
    <row r="312" spans="1:10" x14ac:dyDescent="0.25">
      <c r="A312" s="105">
        <v>42370</v>
      </c>
      <c r="B312" s="106">
        <v>1</v>
      </c>
      <c r="C312" s="107">
        <v>13841050.254093731</v>
      </c>
      <c r="D312" s="107">
        <v>1129740.3341304404</v>
      </c>
      <c r="E312" s="107">
        <v>0</v>
      </c>
      <c r="F312" s="109">
        <f t="shared" si="4"/>
        <v>42401</v>
      </c>
      <c r="G312" s="14"/>
      <c r="H312" s="14"/>
      <c r="I312" s="14"/>
      <c r="J312" s="13"/>
    </row>
    <row r="313" spans="1:10" x14ac:dyDescent="0.25">
      <c r="A313" s="105">
        <v>42370</v>
      </c>
      <c r="B313" s="106">
        <v>2</v>
      </c>
      <c r="C313" s="107">
        <v>13841050.254093731</v>
      </c>
      <c r="D313" s="107">
        <v>1546273.1865287432</v>
      </c>
      <c r="E313" s="107">
        <v>0</v>
      </c>
      <c r="F313" s="109">
        <f t="shared" si="4"/>
        <v>42430</v>
      </c>
      <c r="G313" s="14"/>
      <c r="H313" s="14"/>
      <c r="I313" s="14"/>
      <c r="J313" s="13"/>
    </row>
    <row r="314" spans="1:10" x14ac:dyDescent="0.25">
      <c r="A314" s="105">
        <v>42370</v>
      </c>
      <c r="B314" s="106">
        <v>3</v>
      </c>
      <c r="C314" s="107">
        <v>13841050.254093731</v>
      </c>
      <c r="D314" s="107">
        <v>1972553.017094438</v>
      </c>
      <c r="E314" s="107">
        <v>0</v>
      </c>
      <c r="F314" s="109">
        <f t="shared" si="4"/>
        <v>42461</v>
      </c>
      <c r="G314" s="14"/>
      <c r="H314" s="14"/>
      <c r="I314" s="14"/>
      <c r="J314" s="13"/>
    </row>
    <row r="315" spans="1:10" x14ac:dyDescent="0.25">
      <c r="A315" s="105">
        <v>42370</v>
      </c>
      <c r="B315" s="106">
        <v>4</v>
      </c>
      <c r="C315" s="107">
        <v>13841050.254093731</v>
      </c>
      <c r="D315" s="107">
        <v>2298777.7954352945</v>
      </c>
      <c r="E315" s="107">
        <v>0</v>
      </c>
      <c r="F315" s="109">
        <f t="shared" si="4"/>
        <v>42491</v>
      </c>
      <c r="G315" s="14"/>
      <c r="H315" s="14"/>
      <c r="I315" s="14"/>
      <c r="J315" s="13"/>
    </row>
    <row r="316" spans="1:10" x14ac:dyDescent="0.25">
      <c r="A316" s="105">
        <v>42370</v>
      </c>
      <c r="B316" s="106">
        <v>5</v>
      </c>
      <c r="C316" s="107">
        <v>13841050.254093731</v>
      </c>
      <c r="D316" s="107">
        <v>2978752.9080425031</v>
      </c>
      <c r="E316" s="107">
        <v>0</v>
      </c>
      <c r="F316" s="109">
        <f t="shared" si="4"/>
        <v>42522</v>
      </c>
      <c r="G316" s="14"/>
      <c r="H316" s="14"/>
      <c r="I316" s="14"/>
      <c r="J316" s="13"/>
    </row>
    <row r="317" spans="1:10" x14ac:dyDescent="0.25">
      <c r="A317" s="105">
        <v>42370</v>
      </c>
      <c r="B317" s="106">
        <v>6</v>
      </c>
      <c r="C317" s="107">
        <v>13841050.254093731</v>
      </c>
      <c r="D317" s="107">
        <v>3262131.7971272492</v>
      </c>
      <c r="E317" s="107">
        <v>0</v>
      </c>
      <c r="F317" s="109">
        <f t="shared" si="4"/>
        <v>42552</v>
      </c>
      <c r="G317" s="14"/>
      <c r="H317" s="14"/>
      <c r="I317" s="14"/>
      <c r="J317" s="13"/>
    </row>
    <row r="318" spans="1:10" x14ac:dyDescent="0.25">
      <c r="A318" s="105">
        <v>42370</v>
      </c>
      <c r="B318" s="106">
        <v>7</v>
      </c>
      <c r="C318" s="107">
        <v>13841050.254093731</v>
      </c>
      <c r="D318" s="107">
        <v>3628819.4650672558</v>
      </c>
      <c r="E318" s="107">
        <v>0</v>
      </c>
      <c r="F318" s="109">
        <f t="shared" si="4"/>
        <v>42583</v>
      </c>
      <c r="G318" s="14"/>
      <c r="H318" s="14"/>
      <c r="I318" s="14"/>
      <c r="J318" s="13"/>
    </row>
    <row r="319" spans="1:10" x14ac:dyDescent="0.25">
      <c r="A319" s="105">
        <v>42370</v>
      </c>
      <c r="B319" s="106">
        <v>8</v>
      </c>
      <c r="C319" s="107">
        <v>13841050.254093731</v>
      </c>
      <c r="D319" s="107">
        <v>4119973.8373421407</v>
      </c>
      <c r="E319" s="107">
        <v>0</v>
      </c>
      <c r="F319" s="109">
        <f t="shared" si="4"/>
        <v>42614</v>
      </c>
      <c r="G319" s="14"/>
      <c r="H319" s="14"/>
      <c r="I319" s="14"/>
      <c r="J319" s="13"/>
    </row>
    <row r="320" spans="1:10" x14ac:dyDescent="0.25">
      <c r="A320" s="105">
        <v>42370</v>
      </c>
      <c r="B320" s="106">
        <v>9</v>
      </c>
      <c r="C320" s="107">
        <v>13841050.254093731</v>
      </c>
      <c r="D320" s="107">
        <v>4288301.9827421838</v>
      </c>
      <c r="E320" s="107">
        <v>0</v>
      </c>
      <c r="F320" s="109">
        <f t="shared" si="4"/>
        <v>42644</v>
      </c>
      <c r="G320" s="14"/>
      <c r="H320" s="14"/>
      <c r="I320" s="14"/>
      <c r="J320" s="13"/>
    </row>
    <row r="321" spans="1:10" x14ac:dyDescent="0.25">
      <c r="A321" s="105">
        <v>42370</v>
      </c>
      <c r="B321" s="106">
        <v>10</v>
      </c>
      <c r="C321" s="107">
        <v>13841050.254093731</v>
      </c>
      <c r="D321" s="107">
        <v>4642489.4199313316</v>
      </c>
      <c r="E321" s="107">
        <v>0</v>
      </c>
      <c r="F321" s="109">
        <f t="shared" si="4"/>
        <v>42675</v>
      </c>
      <c r="G321" s="14"/>
      <c r="H321" s="14"/>
      <c r="I321" s="14"/>
      <c r="J321" s="13"/>
    </row>
    <row r="322" spans="1:10" x14ac:dyDescent="0.25">
      <c r="A322" s="105">
        <v>42370</v>
      </c>
      <c r="B322" s="106">
        <v>11</v>
      </c>
      <c r="C322" s="107">
        <v>13841050.254093731</v>
      </c>
      <c r="D322" s="107">
        <v>4850714.1803755611</v>
      </c>
      <c r="E322" s="107">
        <v>0</v>
      </c>
      <c r="F322" s="109">
        <f t="shared" si="4"/>
        <v>42705</v>
      </c>
      <c r="G322" s="14"/>
      <c r="H322" s="14"/>
      <c r="I322" s="14"/>
      <c r="J322" s="13"/>
    </row>
    <row r="323" spans="1:10" x14ac:dyDescent="0.25">
      <c r="A323" s="105">
        <v>42370</v>
      </c>
      <c r="B323" s="106">
        <v>12</v>
      </c>
      <c r="C323" s="107">
        <v>13841050.254093731</v>
      </c>
      <c r="D323" s="107">
        <v>5043601.6065271962</v>
      </c>
      <c r="E323" s="107">
        <v>0</v>
      </c>
      <c r="F323" s="109">
        <f t="shared" ref="F323:F386" si="5">EDATE(A323,B323)</f>
        <v>42736</v>
      </c>
      <c r="G323" s="14"/>
      <c r="H323" s="14"/>
      <c r="I323" s="14"/>
      <c r="J323" s="13"/>
    </row>
    <row r="324" spans="1:10" x14ac:dyDescent="0.25">
      <c r="A324" s="105">
        <v>42370</v>
      </c>
      <c r="B324" s="106">
        <v>13</v>
      </c>
      <c r="C324" s="107">
        <v>13841050.254093731</v>
      </c>
      <c r="D324" s="107">
        <v>5200552.3809181172</v>
      </c>
      <c r="E324" s="107">
        <v>0</v>
      </c>
      <c r="F324" s="109">
        <f t="shared" si="5"/>
        <v>42767</v>
      </c>
      <c r="G324" s="14"/>
      <c r="H324" s="14"/>
      <c r="I324" s="14"/>
      <c r="J324" s="13"/>
    </row>
    <row r="325" spans="1:10" x14ac:dyDescent="0.25">
      <c r="A325" s="105">
        <v>42370</v>
      </c>
      <c r="B325" s="106">
        <v>14</v>
      </c>
      <c r="C325" s="107">
        <v>13841050.254093731</v>
      </c>
      <c r="D325" s="107">
        <v>5286300</v>
      </c>
      <c r="E325" s="107">
        <v>0</v>
      </c>
      <c r="F325" s="109">
        <f t="shared" si="5"/>
        <v>42795</v>
      </c>
      <c r="G325" s="14"/>
      <c r="H325" s="14"/>
      <c r="I325" s="14"/>
      <c r="J325" s="13"/>
    </row>
    <row r="326" spans="1:10" x14ac:dyDescent="0.25">
      <c r="A326" s="105">
        <v>42370</v>
      </c>
      <c r="B326" s="106">
        <v>15</v>
      </c>
      <c r="C326" s="107">
        <v>13841050.254093731</v>
      </c>
      <c r="D326" s="107">
        <v>5410250</v>
      </c>
      <c r="E326" s="107">
        <v>0</v>
      </c>
      <c r="F326" s="109">
        <f t="shared" si="5"/>
        <v>42826</v>
      </c>
      <c r="G326" s="14"/>
      <c r="H326" s="14"/>
      <c r="I326" s="14"/>
      <c r="J326" s="13"/>
    </row>
    <row r="327" spans="1:10" x14ac:dyDescent="0.25">
      <c r="A327" s="105">
        <v>42370</v>
      </c>
      <c r="B327" s="106">
        <v>16</v>
      </c>
      <c r="C327" s="107">
        <v>13841050.254093731</v>
      </c>
      <c r="D327" s="107">
        <v>5534870</v>
      </c>
      <c r="E327" s="107">
        <v>0</v>
      </c>
      <c r="F327" s="109">
        <f t="shared" si="5"/>
        <v>42856</v>
      </c>
      <c r="G327" s="14"/>
      <c r="H327" s="14"/>
      <c r="I327" s="14"/>
      <c r="J327" s="13"/>
    </row>
    <row r="328" spans="1:10" x14ac:dyDescent="0.25">
      <c r="A328" s="105">
        <v>42370</v>
      </c>
      <c r="B328" s="106">
        <v>17</v>
      </c>
      <c r="C328" s="107">
        <v>13841050.254093731</v>
      </c>
      <c r="D328" s="107">
        <v>6088946.8607863812</v>
      </c>
      <c r="E328" s="107">
        <v>0</v>
      </c>
      <c r="F328" s="109">
        <f t="shared" si="5"/>
        <v>42887</v>
      </c>
      <c r="G328" s="14"/>
      <c r="H328" s="14"/>
      <c r="I328" s="14"/>
      <c r="J328" s="13"/>
    </row>
    <row r="329" spans="1:10" x14ac:dyDescent="0.25">
      <c r="A329" s="105">
        <v>42370</v>
      </c>
      <c r="B329" s="106">
        <v>18</v>
      </c>
      <c r="C329" s="107">
        <v>13841050.254093731</v>
      </c>
      <c r="D329" s="107">
        <v>6158131.8194237938</v>
      </c>
      <c r="E329" s="107">
        <v>4176135</v>
      </c>
      <c r="F329" s="109">
        <f t="shared" si="5"/>
        <v>42917</v>
      </c>
      <c r="G329" s="14"/>
      <c r="H329" s="14"/>
      <c r="I329" s="14"/>
      <c r="J329" s="13"/>
    </row>
    <row r="330" spans="1:10" x14ac:dyDescent="0.25">
      <c r="A330" s="105">
        <v>42370</v>
      </c>
      <c r="B330" s="106">
        <v>19</v>
      </c>
      <c r="C330" s="107">
        <v>13841050.254093731</v>
      </c>
      <c r="D330" s="107">
        <v>6203270</v>
      </c>
      <c r="E330" s="107">
        <v>4316730</v>
      </c>
      <c r="F330" s="109">
        <f t="shared" si="5"/>
        <v>42948</v>
      </c>
      <c r="G330" s="14"/>
      <c r="H330" s="14"/>
      <c r="I330" s="14"/>
      <c r="J330" s="13"/>
    </row>
    <row r="331" spans="1:10" x14ac:dyDescent="0.25">
      <c r="A331" s="105">
        <v>42370</v>
      </c>
      <c r="B331" s="106">
        <v>20</v>
      </c>
      <c r="C331" s="107">
        <v>13841050.254093731</v>
      </c>
      <c r="D331" s="107">
        <v>6618770.4743915703</v>
      </c>
      <c r="E331" s="107">
        <v>4429515</v>
      </c>
      <c r="F331" s="109">
        <f t="shared" si="5"/>
        <v>42979</v>
      </c>
      <c r="G331" s="14"/>
      <c r="H331" s="14"/>
      <c r="I331" s="14"/>
      <c r="J331" s="13"/>
    </row>
    <row r="332" spans="1:10" x14ac:dyDescent="0.25">
      <c r="A332" s="105">
        <v>42370</v>
      </c>
      <c r="B332" s="106">
        <v>21</v>
      </c>
      <c r="C332" s="107">
        <v>13841050.254093731</v>
      </c>
      <c r="D332" s="107">
        <v>6708750</v>
      </c>
      <c r="E332" s="107">
        <v>4529940</v>
      </c>
      <c r="F332" s="109">
        <f t="shared" si="5"/>
        <v>43009</v>
      </c>
      <c r="G332" s="14"/>
      <c r="H332" s="14"/>
      <c r="I332" s="14"/>
      <c r="J332" s="13"/>
    </row>
    <row r="333" spans="1:10" x14ac:dyDescent="0.25">
      <c r="A333" s="105">
        <v>42370</v>
      </c>
      <c r="B333" s="106">
        <v>22</v>
      </c>
      <c r="C333" s="107">
        <v>13841050.254093731</v>
      </c>
      <c r="D333" s="107">
        <v>6897614.3783288784</v>
      </c>
      <c r="E333" s="107">
        <v>4616460</v>
      </c>
      <c r="F333" s="109">
        <f t="shared" si="5"/>
        <v>43040</v>
      </c>
      <c r="G333" s="14"/>
      <c r="H333" s="14"/>
      <c r="I333" s="14"/>
      <c r="J333" s="13"/>
    </row>
    <row r="334" spans="1:10" x14ac:dyDescent="0.25">
      <c r="A334" s="105">
        <v>42370</v>
      </c>
      <c r="B334" s="106">
        <v>23</v>
      </c>
      <c r="C334" s="107">
        <v>13841050.254093731</v>
      </c>
      <c r="D334" s="107">
        <v>6929680</v>
      </c>
      <c r="E334" s="107">
        <v>4851763.5</v>
      </c>
      <c r="F334" s="109">
        <f t="shared" si="5"/>
        <v>43070</v>
      </c>
      <c r="G334" s="14"/>
      <c r="H334" s="14"/>
      <c r="I334" s="14"/>
      <c r="J334" s="13"/>
    </row>
    <row r="335" spans="1:10" x14ac:dyDescent="0.25">
      <c r="A335" s="105">
        <v>42370</v>
      </c>
      <c r="B335" s="106">
        <v>24</v>
      </c>
      <c r="C335" s="107">
        <v>13841050.254093731</v>
      </c>
      <c r="D335" s="107">
        <v>6988960</v>
      </c>
      <c r="E335" s="107">
        <v>4963518.5</v>
      </c>
      <c r="F335" s="109">
        <f t="shared" si="5"/>
        <v>43101</v>
      </c>
      <c r="G335" s="14"/>
      <c r="H335" s="14"/>
      <c r="I335" s="14"/>
      <c r="J335" s="13"/>
    </row>
    <row r="336" spans="1:10" x14ac:dyDescent="0.25">
      <c r="A336" s="105">
        <v>42370</v>
      </c>
      <c r="B336" s="106">
        <v>25</v>
      </c>
      <c r="C336" s="107">
        <v>13841050.254093731</v>
      </c>
      <c r="D336" s="107">
        <v>7035320</v>
      </c>
      <c r="E336" s="107">
        <v>5017799.5</v>
      </c>
      <c r="F336" s="109">
        <f t="shared" si="5"/>
        <v>43132</v>
      </c>
      <c r="G336" s="14"/>
      <c r="H336" s="14"/>
      <c r="I336" s="14"/>
      <c r="J336" s="13"/>
    </row>
    <row r="337" spans="1:10" x14ac:dyDescent="0.25">
      <c r="A337" s="105">
        <v>42370</v>
      </c>
      <c r="B337" s="106">
        <v>26</v>
      </c>
      <c r="C337" s="107">
        <v>13841050.254093731</v>
      </c>
      <c r="D337" s="107">
        <v>7084720</v>
      </c>
      <c r="E337" s="107">
        <v>5068887.5</v>
      </c>
      <c r="F337" s="109">
        <f t="shared" si="5"/>
        <v>43160</v>
      </c>
      <c r="G337" s="14"/>
      <c r="H337" s="14"/>
      <c r="I337" s="14"/>
      <c r="J337" s="13"/>
    </row>
    <row r="338" spans="1:10" x14ac:dyDescent="0.25">
      <c r="A338" s="105">
        <v>42370</v>
      </c>
      <c r="B338" s="106">
        <v>27</v>
      </c>
      <c r="C338" s="107">
        <v>13841050.254093731</v>
      </c>
      <c r="D338" s="107">
        <v>7129560</v>
      </c>
      <c r="E338" s="107">
        <v>5110396.5</v>
      </c>
      <c r="F338" s="109">
        <f t="shared" si="5"/>
        <v>43191</v>
      </c>
      <c r="G338" s="14"/>
      <c r="H338" s="14"/>
      <c r="I338" s="14"/>
      <c r="J338" s="13"/>
    </row>
    <row r="339" spans="1:10" x14ac:dyDescent="0.25">
      <c r="A339" s="105">
        <v>42370</v>
      </c>
      <c r="B339" s="106">
        <v>28</v>
      </c>
      <c r="C339" s="107">
        <v>13841050.254093731</v>
      </c>
      <c r="D339" s="107">
        <v>7169840</v>
      </c>
      <c r="E339" s="107">
        <v>5153502</v>
      </c>
      <c r="F339" s="109">
        <f t="shared" si="5"/>
        <v>43221</v>
      </c>
      <c r="G339" s="14"/>
      <c r="H339" s="14"/>
      <c r="I339" s="14"/>
      <c r="J339" s="13"/>
    </row>
    <row r="340" spans="1:10" x14ac:dyDescent="0.25">
      <c r="A340" s="105">
        <v>42370</v>
      </c>
      <c r="B340" s="106">
        <v>29</v>
      </c>
      <c r="C340" s="107">
        <v>13841050.254093731</v>
      </c>
      <c r="D340" s="107">
        <v>7478837.090505274</v>
      </c>
      <c r="E340" s="107">
        <v>5190221.5</v>
      </c>
      <c r="F340" s="109">
        <f t="shared" si="5"/>
        <v>43252</v>
      </c>
      <c r="G340" s="14"/>
      <c r="H340" s="14"/>
      <c r="I340" s="14"/>
      <c r="J340" s="13"/>
    </row>
    <row r="341" spans="1:10" x14ac:dyDescent="0.25">
      <c r="A341" s="105">
        <v>42370</v>
      </c>
      <c r="B341" s="106">
        <v>30</v>
      </c>
      <c r="C341" s="107">
        <v>13841050.254093731</v>
      </c>
      <c r="D341" s="107">
        <v>7532650</v>
      </c>
      <c r="E341" s="107">
        <v>5228537.5</v>
      </c>
      <c r="F341" s="109">
        <f t="shared" si="5"/>
        <v>43282</v>
      </c>
      <c r="G341" s="14"/>
      <c r="H341" s="14"/>
      <c r="I341" s="14"/>
      <c r="J341" s="13"/>
    </row>
    <row r="342" spans="1:10" x14ac:dyDescent="0.25">
      <c r="A342" s="105">
        <v>42370</v>
      </c>
      <c r="B342" s="106">
        <v>31</v>
      </c>
      <c r="C342" s="107">
        <v>13841050.254093731</v>
      </c>
      <c r="D342" s="107">
        <v>7567410</v>
      </c>
      <c r="E342" s="107">
        <v>5262064</v>
      </c>
      <c r="F342" s="109">
        <f t="shared" si="5"/>
        <v>43313</v>
      </c>
      <c r="G342" s="14"/>
      <c r="H342" s="14"/>
      <c r="I342" s="14"/>
      <c r="J342" s="13"/>
    </row>
    <row r="343" spans="1:10" x14ac:dyDescent="0.25">
      <c r="A343" s="105">
        <v>42370</v>
      </c>
      <c r="B343" s="106">
        <v>32</v>
      </c>
      <c r="C343" s="107">
        <v>13841050.254093731</v>
      </c>
      <c r="D343" s="107">
        <v>7799555.1940066973</v>
      </c>
      <c r="E343" s="107">
        <v>5287608</v>
      </c>
      <c r="F343" s="109">
        <f t="shared" si="5"/>
        <v>43344</v>
      </c>
      <c r="G343" s="14"/>
      <c r="H343" s="14"/>
      <c r="I343" s="14"/>
      <c r="J343" s="13"/>
    </row>
    <row r="344" spans="1:10" x14ac:dyDescent="0.25">
      <c r="A344" s="105">
        <v>42370</v>
      </c>
      <c r="B344" s="106">
        <v>33</v>
      </c>
      <c r="C344" s="107">
        <v>13841050.254093731</v>
      </c>
      <c r="D344" s="107">
        <v>7826056.0000000009</v>
      </c>
      <c r="E344" s="107">
        <v>5309959</v>
      </c>
      <c r="F344" s="109">
        <f t="shared" si="5"/>
        <v>43374</v>
      </c>
      <c r="G344" s="14"/>
      <c r="H344" s="14"/>
      <c r="I344" s="14"/>
      <c r="J344" s="13"/>
    </row>
    <row r="345" spans="1:10" x14ac:dyDescent="0.25">
      <c r="A345" s="105">
        <v>42370</v>
      </c>
      <c r="B345" s="106">
        <v>34</v>
      </c>
      <c r="C345" s="107">
        <v>13841050.254093731</v>
      </c>
      <c r="D345" s="107">
        <v>7876974.9999999991</v>
      </c>
      <c r="E345" s="107">
        <v>5329117</v>
      </c>
      <c r="F345" s="109">
        <f t="shared" si="5"/>
        <v>43405</v>
      </c>
      <c r="G345" s="14"/>
      <c r="H345" s="14"/>
      <c r="I345" s="14"/>
      <c r="J345" s="13"/>
    </row>
    <row r="346" spans="1:10" x14ac:dyDescent="0.25">
      <c r="A346" s="105">
        <v>42370</v>
      </c>
      <c r="B346" s="106">
        <v>35</v>
      </c>
      <c r="C346" s="107">
        <v>13841050.254093731</v>
      </c>
      <c r="D346" s="107">
        <v>7897349.9999999991</v>
      </c>
      <c r="E346" s="107">
        <v>5519152</v>
      </c>
      <c r="F346" s="109">
        <f t="shared" si="5"/>
        <v>43435</v>
      </c>
      <c r="G346" s="14"/>
      <c r="H346" s="14"/>
      <c r="I346" s="14"/>
      <c r="J346" s="13"/>
    </row>
    <row r="347" spans="1:10" x14ac:dyDescent="0.25">
      <c r="A347" s="105">
        <v>42370</v>
      </c>
      <c r="B347" s="106">
        <v>36</v>
      </c>
      <c r="C347" s="107">
        <v>13841050.254093731</v>
      </c>
      <c r="D347" s="107">
        <v>7917724.9999999991</v>
      </c>
      <c r="E347" s="107">
        <v>5538928</v>
      </c>
      <c r="F347" s="109">
        <f t="shared" si="5"/>
        <v>43466</v>
      </c>
      <c r="G347" s="14"/>
      <c r="H347" s="14"/>
      <c r="I347" s="14"/>
      <c r="J347" s="13"/>
    </row>
    <row r="348" spans="1:10" x14ac:dyDescent="0.25">
      <c r="A348" s="105">
        <v>42370</v>
      </c>
      <c r="B348" s="106">
        <v>37</v>
      </c>
      <c r="C348" s="107">
        <v>13841050.254093731</v>
      </c>
      <c r="D348" s="107">
        <v>7932394.9999999991</v>
      </c>
      <c r="E348" s="107">
        <v>5550464</v>
      </c>
      <c r="F348" s="109">
        <f t="shared" si="5"/>
        <v>43497</v>
      </c>
      <c r="G348" s="14"/>
      <c r="H348" s="14"/>
      <c r="I348" s="14"/>
      <c r="J348" s="13"/>
    </row>
    <row r="349" spans="1:10" x14ac:dyDescent="0.25">
      <c r="A349" s="105">
        <v>42370</v>
      </c>
      <c r="B349" s="106">
        <v>38</v>
      </c>
      <c r="C349" s="107">
        <v>13841050.254093731</v>
      </c>
      <c r="D349" s="107">
        <v>7950324.9999999991</v>
      </c>
      <c r="E349" s="107">
        <v>5560352</v>
      </c>
      <c r="F349" s="109">
        <f t="shared" si="5"/>
        <v>43525</v>
      </c>
      <c r="G349" s="14"/>
      <c r="H349" s="14"/>
      <c r="I349" s="14"/>
      <c r="J349" s="13"/>
    </row>
    <row r="350" spans="1:10" x14ac:dyDescent="0.25">
      <c r="A350" s="105">
        <v>42370</v>
      </c>
      <c r="B350" s="106">
        <v>39</v>
      </c>
      <c r="C350" s="107">
        <v>13841050.254093731</v>
      </c>
      <c r="D350" s="107">
        <v>7964994.9999999991</v>
      </c>
      <c r="E350" s="107">
        <v>5571888</v>
      </c>
      <c r="F350" s="109">
        <f t="shared" si="5"/>
        <v>43556</v>
      </c>
      <c r="G350" s="14"/>
      <c r="H350" s="14"/>
      <c r="I350" s="14"/>
      <c r="J350" s="13"/>
    </row>
    <row r="351" spans="1:10" x14ac:dyDescent="0.25">
      <c r="A351" s="105">
        <v>42370</v>
      </c>
      <c r="B351" s="106">
        <v>40</v>
      </c>
      <c r="C351" s="107">
        <v>13841050.254093731</v>
      </c>
      <c r="D351" s="107">
        <v>7980479.9999999991</v>
      </c>
      <c r="E351" s="107">
        <v>5581776</v>
      </c>
      <c r="F351" s="109">
        <f t="shared" si="5"/>
        <v>43586</v>
      </c>
      <c r="G351" s="14"/>
      <c r="H351" s="14"/>
      <c r="I351" s="14"/>
      <c r="J351" s="13"/>
    </row>
    <row r="352" spans="1:10" x14ac:dyDescent="0.25">
      <c r="A352" s="105">
        <v>42370</v>
      </c>
      <c r="B352" s="106">
        <v>41</v>
      </c>
      <c r="C352" s="107">
        <v>13841050.254093731</v>
      </c>
      <c r="D352" s="107">
        <v>7994334.9999999991</v>
      </c>
      <c r="E352" s="107">
        <v>5591664</v>
      </c>
      <c r="F352" s="109">
        <f t="shared" si="5"/>
        <v>43617</v>
      </c>
      <c r="G352" s="14"/>
      <c r="H352" s="14"/>
      <c r="I352" s="14"/>
      <c r="J352" s="13"/>
    </row>
    <row r="353" spans="1:10" x14ac:dyDescent="0.25">
      <c r="A353" s="105">
        <v>42370</v>
      </c>
      <c r="B353" s="106">
        <v>42</v>
      </c>
      <c r="C353" s="107">
        <v>13841050.254093731</v>
      </c>
      <c r="D353" s="107">
        <v>8008189.9999999991</v>
      </c>
      <c r="E353" s="107">
        <v>5601552</v>
      </c>
      <c r="F353" s="109">
        <f t="shared" si="5"/>
        <v>43647</v>
      </c>
      <c r="G353" s="14"/>
      <c r="H353" s="14"/>
      <c r="I353" s="14"/>
      <c r="J353" s="13"/>
    </row>
    <row r="354" spans="1:10" x14ac:dyDescent="0.25">
      <c r="A354" s="105">
        <v>42370</v>
      </c>
      <c r="B354" s="106">
        <v>43</v>
      </c>
      <c r="C354" s="107">
        <v>13841050.254093731</v>
      </c>
      <c r="D354" s="107">
        <v>8018784.9999999991</v>
      </c>
      <c r="E354" s="107">
        <v>5611440</v>
      </c>
      <c r="F354" s="109">
        <f t="shared" si="5"/>
        <v>43678</v>
      </c>
      <c r="G354" s="14"/>
      <c r="H354" s="14"/>
      <c r="I354" s="14"/>
      <c r="J354" s="13"/>
    </row>
    <row r="355" spans="1:10" x14ac:dyDescent="0.25">
      <c r="A355" s="105">
        <v>42370</v>
      </c>
      <c r="B355" s="106">
        <v>44</v>
      </c>
      <c r="C355" s="107">
        <v>13841050.254093731</v>
      </c>
      <c r="D355" s="107">
        <v>8027749.9999999991</v>
      </c>
      <c r="E355" s="107">
        <v>5618032</v>
      </c>
      <c r="F355" s="109">
        <f t="shared" si="5"/>
        <v>43709</v>
      </c>
      <c r="G355" s="14"/>
      <c r="H355" s="14"/>
      <c r="I355" s="14"/>
      <c r="J355" s="13"/>
    </row>
    <row r="356" spans="1:10" x14ac:dyDescent="0.25">
      <c r="A356" s="105">
        <v>42370</v>
      </c>
      <c r="B356" s="106">
        <v>45</v>
      </c>
      <c r="C356" s="107">
        <v>13841050.254093731</v>
      </c>
      <c r="D356" s="107">
        <v>8036714.9999999991</v>
      </c>
      <c r="E356" s="107">
        <v>5624624</v>
      </c>
      <c r="F356" s="109">
        <f t="shared" si="5"/>
        <v>43739</v>
      </c>
      <c r="G356" s="14"/>
      <c r="H356" s="14"/>
      <c r="I356" s="14"/>
      <c r="J356" s="13"/>
    </row>
    <row r="357" spans="1:10" x14ac:dyDescent="0.25">
      <c r="A357" s="105">
        <v>42370</v>
      </c>
      <c r="B357" s="106">
        <v>46</v>
      </c>
      <c r="C357" s="107">
        <v>13841050.254093731</v>
      </c>
      <c r="D357" s="107">
        <v>8044049.9999999991</v>
      </c>
      <c r="E357" s="107">
        <v>5627920</v>
      </c>
      <c r="F357" s="109">
        <f t="shared" si="5"/>
        <v>43770</v>
      </c>
      <c r="G357" s="14"/>
      <c r="H357" s="14"/>
      <c r="I357" s="14"/>
      <c r="J357" s="13"/>
    </row>
    <row r="358" spans="1:10" x14ac:dyDescent="0.25">
      <c r="A358" s="105">
        <v>42370</v>
      </c>
      <c r="B358" s="106">
        <v>47</v>
      </c>
      <c r="C358" s="107">
        <v>13841050.254093731</v>
      </c>
      <c r="D358" s="107">
        <v>8050569.9999999991</v>
      </c>
      <c r="E358" s="107">
        <v>5636160</v>
      </c>
      <c r="F358" s="109">
        <f t="shared" si="5"/>
        <v>43800</v>
      </c>
      <c r="G358" s="14"/>
      <c r="H358" s="14"/>
      <c r="I358" s="14"/>
      <c r="J358" s="13"/>
    </row>
    <row r="359" spans="1:10" x14ac:dyDescent="0.25">
      <c r="A359" s="105">
        <v>42401</v>
      </c>
      <c r="B359" s="106">
        <v>0</v>
      </c>
      <c r="C359" s="107">
        <v>13893986.448334273</v>
      </c>
      <c r="D359" s="107">
        <v>520385.59224433359</v>
      </c>
      <c r="E359" s="107">
        <v>0</v>
      </c>
      <c r="F359" s="109">
        <f t="shared" si="5"/>
        <v>42401</v>
      </c>
      <c r="G359" s="14"/>
      <c r="H359" s="14"/>
      <c r="I359" s="14"/>
      <c r="J359" s="13"/>
    </row>
    <row r="360" spans="1:10" x14ac:dyDescent="0.25">
      <c r="A360" s="105">
        <v>42401</v>
      </c>
      <c r="B360" s="106">
        <v>1</v>
      </c>
      <c r="C360" s="107">
        <v>13893986.448334273</v>
      </c>
      <c r="D360" s="107">
        <v>1156931.4241537233</v>
      </c>
      <c r="E360" s="107">
        <v>0</v>
      </c>
      <c r="F360" s="109">
        <f t="shared" si="5"/>
        <v>42430</v>
      </c>
      <c r="G360" s="14"/>
      <c r="H360" s="14"/>
      <c r="I360" s="14"/>
      <c r="J360" s="13"/>
    </row>
    <row r="361" spans="1:10" x14ac:dyDescent="0.25">
      <c r="A361" s="105">
        <v>42401</v>
      </c>
      <c r="B361" s="106">
        <v>2</v>
      </c>
      <c r="C361" s="107">
        <v>13893986.448334273</v>
      </c>
      <c r="D361" s="107">
        <v>1667823.0659486193</v>
      </c>
      <c r="E361" s="107">
        <v>0</v>
      </c>
      <c r="F361" s="109">
        <f t="shared" si="5"/>
        <v>42461</v>
      </c>
      <c r="G361" s="14"/>
      <c r="H361" s="14"/>
      <c r="I361" s="14"/>
      <c r="J361" s="13"/>
    </row>
    <row r="362" spans="1:10" x14ac:dyDescent="0.25">
      <c r="A362" s="105">
        <v>42401</v>
      </c>
      <c r="B362" s="106">
        <v>3</v>
      </c>
      <c r="C362" s="107">
        <v>13893986.448334273</v>
      </c>
      <c r="D362" s="107">
        <v>2048533.8412667962</v>
      </c>
      <c r="E362" s="107">
        <v>0</v>
      </c>
      <c r="F362" s="109">
        <f t="shared" si="5"/>
        <v>42491</v>
      </c>
      <c r="G362" s="14"/>
      <c r="H362" s="14"/>
      <c r="I362" s="14"/>
      <c r="J362" s="13"/>
    </row>
    <row r="363" spans="1:10" x14ac:dyDescent="0.25">
      <c r="A363" s="105">
        <v>42401</v>
      </c>
      <c r="B363" s="106">
        <v>4</v>
      </c>
      <c r="C363" s="107">
        <v>13893986.448334273</v>
      </c>
      <c r="D363" s="107">
        <v>2730626.1155784419</v>
      </c>
      <c r="E363" s="107">
        <v>0</v>
      </c>
      <c r="F363" s="109">
        <f t="shared" si="5"/>
        <v>42522</v>
      </c>
      <c r="G363" s="14"/>
      <c r="H363" s="14"/>
      <c r="I363" s="14"/>
      <c r="J363" s="13"/>
    </row>
    <row r="364" spans="1:10" x14ac:dyDescent="0.25">
      <c r="A364" s="105">
        <v>42401</v>
      </c>
      <c r="B364" s="106">
        <v>5</v>
      </c>
      <c r="C364" s="107">
        <v>13893986.448334273</v>
      </c>
      <c r="D364" s="107">
        <v>3056509.8447684683</v>
      </c>
      <c r="E364" s="107">
        <v>0</v>
      </c>
      <c r="F364" s="109">
        <f t="shared" si="5"/>
        <v>42552</v>
      </c>
      <c r="G364" s="14"/>
      <c r="H364" s="14"/>
      <c r="I364" s="14"/>
      <c r="J364" s="13"/>
    </row>
    <row r="365" spans="1:10" x14ac:dyDescent="0.25">
      <c r="A365" s="105">
        <v>42401</v>
      </c>
      <c r="B365" s="106">
        <v>6</v>
      </c>
      <c r="C365" s="107">
        <v>13893986.448334273</v>
      </c>
      <c r="D365" s="107">
        <v>3446544.3514635027</v>
      </c>
      <c r="E365" s="107">
        <v>0</v>
      </c>
      <c r="F365" s="109">
        <f t="shared" si="5"/>
        <v>42583</v>
      </c>
      <c r="G365" s="14"/>
      <c r="H365" s="14"/>
      <c r="I365" s="14"/>
      <c r="J365" s="13"/>
    </row>
    <row r="366" spans="1:10" x14ac:dyDescent="0.25">
      <c r="A366" s="105">
        <v>42401</v>
      </c>
      <c r="B366" s="106">
        <v>7</v>
      </c>
      <c r="C366" s="107">
        <v>13893986.448334273</v>
      </c>
      <c r="D366" s="107">
        <v>3954330.167123836</v>
      </c>
      <c r="E366" s="107">
        <v>0</v>
      </c>
      <c r="F366" s="109">
        <f t="shared" si="5"/>
        <v>42614</v>
      </c>
      <c r="G366" s="14"/>
      <c r="H366" s="14"/>
      <c r="I366" s="14"/>
      <c r="J366" s="13"/>
    </row>
    <row r="367" spans="1:10" x14ac:dyDescent="0.25">
      <c r="A367" s="105">
        <v>42401</v>
      </c>
      <c r="B367" s="106">
        <v>8</v>
      </c>
      <c r="C367" s="107">
        <v>13893986.448334273</v>
      </c>
      <c r="D367" s="107">
        <v>4140204.5310333027</v>
      </c>
      <c r="E367" s="107">
        <v>0</v>
      </c>
      <c r="F367" s="109">
        <f t="shared" si="5"/>
        <v>42644</v>
      </c>
      <c r="G367" s="14"/>
      <c r="H367" s="14"/>
      <c r="I367" s="14"/>
      <c r="J367" s="13"/>
    </row>
    <row r="368" spans="1:10" x14ac:dyDescent="0.25">
      <c r="A368" s="105">
        <v>42401</v>
      </c>
      <c r="B368" s="106">
        <v>9</v>
      </c>
      <c r="C368" s="107">
        <v>13893986.448334273</v>
      </c>
      <c r="D368" s="107">
        <v>4502647.2619095352</v>
      </c>
      <c r="E368" s="107">
        <v>0</v>
      </c>
      <c r="F368" s="109">
        <f t="shared" si="5"/>
        <v>42675</v>
      </c>
      <c r="G368" s="14"/>
      <c r="H368" s="14"/>
      <c r="I368" s="14"/>
      <c r="J368" s="13"/>
    </row>
    <row r="369" spans="1:10" x14ac:dyDescent="0.25">
      <c r="A369" s="105">
        <v>42401</v>
      </c>
      <c r="B369" s="106">
        <v>10</v>
      </c>
      <c r="C369" s="107">
        <v>13893986.448334273</v>
      </c>
      <c r="D369" s="107">
        <v>4704030.0977192773</v>
      </c>
      <c r="E369" s="107">
        <v>0</v>
      </c>
      <c r="F369" s="109">
        <f t="shared" si="5"/>
        <v>42705</v>
      </c>
      <c r="G369" s="14"/>
      <c r="H369" s="14"/>
      <c r="I369" s="14"/>
      <c r="J369" s="13"/>
    </row>
    <row r="370" spans="1:10" x14ac:dyDescent="0.25">
      <c r="A370" s="105">
        <v>42401</v>
      </c>
      <c r="B370" s="106">
        <v>11</v>
      </c>
      <c r="C370" s="107">
        <v>13893986.448334273</v>
      </c>
      <c r="D370" s="107">
        <v>4912211.9581229696</v>
      </c>
      <c r="E370" s="107">
        <v>0</v>
      </c>
      <c r="F370" s="109">
        <f t="shared" si="5"/>
        <v>42736</v>
      </c>
      <c r="G370" s="14"/>
      <c r="H370" s="14"/>
      <c r="I370" s="14"/>
      <c r="J370" s="13"/>
    </row>
    <row r="371" spans="1:10" x14ac:dyDescent="0.25">
      <c r="A371" s="105">
        <v>42401</v>
      </c>
      <c r="B371" s="106">
        <v>12</v>
      </c>
      <c r="C371" s="107">
        <v>13893986.448334273</v>
      </c>
      <c r="D371" s="107">
        <v>5103517.0220361641</v>
      </c>
      <c r="E371" s="107">
        <v>0</v>
      </c>
      <c r="F371" s="109">
        <f t="shared" si="5"/>
        <v>42767</v>
      </c>
      <c r="G371" s="14"/>
      <c r="H371" s="14"/>
      <c r="I371" s="14"/>
      <c r="J371" s="13"/>
    </row>
    <row r="372" spans="1:10" x14ac:dyDescent="0.25">
      <c r="A372" s="105">
        <v>42401</v>
      </c>
      <c r="B372" s="106">
        <v>13</v>
      </c>
      <c r="C372" s="107">
        <v>13893986.448334273</v>
      </c>
      <c r="D372" s="107">
        <v>5209250</v>
      </c>
      <c r="E372" s="107">
        <v>0</v>
      </c>
      <c r="F372" s="109">
        <f t="shared" si="5"/>
        <v>42795</v>
      </c>
      <c r="G372" s="14"/>
      <c r="H372" s="14"/>
      <c r="I372" s="14"/>
      <c r="J372" s="13"/>
    </row>
    <row r="373" spans="1:10" x14ac:dyDescent="0.25">
      <c r="A373" s="105">
        <v>42401</v>
      </c>
      <c r="B373" s="106">
        <v>14</v>
      </c>
      <c r="C373" s="107">
        <v>13893986.448334273</v>
      </c>
      <c r="D373" s="107">
        <v>5349280</v>
      </c>
      <c r="E373" s="107">
        <v>0</v>
      </c>
      <c r="F373" s="109">
        <f t="shared" si="5"/>
        <v>42826</v>
      </c>
      <c r="G373" s="14"/>
      <c r="H373" s="14"/>
      <c r="I373" s="14"/>
      <c r="J373" s="13"/>
    </row>
    <row r="374" spans="1:10" x14ac:dyDescent="0.25">
      <c r="A374" s="105">
        <v>42401</v>
      </c>
      <c r="B374" s="106">
        <v>15</v>
      </c>
      <c r="C374" s="107">
        <v>13893986.448334273</v>
      </c>
      <c r="D374" s="107">
        <v>5481940</v>
      </c>
      <c r="E374" s="107">
        <v>0</v>
      </c>
      <c r="F374" s="109">
        <f t="shared" si="5"/>
        <v>42856</v>
      </c>
      <c r="G374" s="14"/>
      <c r="H374" s="14"/>
      <c r="I374" s="14"/>
      <c r="J374" s="13"/>
    </row>
    <row r="375" spans="1:10" x14ac:dyDescent="0.25">
      <c r="A375" s="105">
        <v>42401</v>
      </c>
      <c r="B375" s="106">
        <v>16</v>
      </c>
      <c r="C375" s="107">
        <v>13893986.448334273</v>
      </c>
      <c r="D375" s="107">
        <v>6041286.6979766199</v>
      </c>
      <c r="E375" s="107">
        <v>0</v>
      </c>
      <c r="F375" s="109">
        <f t="shared" si="5"/>
        <v>42887</v>
      </c>
      <c r="G375" s="14"/>
      <c r="H375" s="14"/>
      <c r="I375" s="14"/>
      <c r="J375" s="13"/>
    </row>
    <row r="376" spans="1:10" x14ac:dyDescent="0.25">
      <c r="A376" s="105">
        <v>42401</v>
      </c>
      <c r="B376" s="106">
        <v>17</v>
      </c>
      <c r="C376" s="107">
        <v>13893986.448334273</v>
      </c>
      <c r="D376" s="107">
        <v>6114452.0472162534</v>
      </c>
      <c r="E376" s="107">
        <v>0</v>
      </c>
      <c r="F376" s="109">
        <f t="shared" si="5"/>
        <v>42917</v>
      </c>
      <c r="G376" s="14"/>
      <c r="H376" s="14"/>
      <c r="I376" s="14"/>
      <c r="J376" s="13"/>
    </row>
    <row r="377" spans="1:10" x14ac:dyDescent="0.25">
      <c r="A377" s="105">
        <v>42401</v>
      </c>
      <c r="B377" s="106">
        <v>18</v>
      </c>
      <c r="C377" s="107">
        <v>13893986.448334273</v>
      </c>
      <c r="D377" s="107">
        <v>6171320</v>
      </c>
      <c r="E377" s="107">
        <v>4216305</v>
      </c>
      <c r="F377" s="109">
        <f t="shared" si="5"/>
        <v>42948</v>
      </c>
      <c r="G377" s="14"/>
      <c r="H377" s="14"/>
      <c r="I377" s="14"/>
      <c r="J377" s="13"/>
    </row>
    <row r="378" spans="1:10" x14ac:dyDescent="0.25">
      <c r="A378" s="105">
        <v>42401</v>
      </c>
      <c r="B378" s="106">
        <v>19</v>
      </c>
      <c r="C378" s="107">
        <v>13893986.448334273</v>
      </c>
      <c r="D378" s="107">
        <v>6595567.7281848378</v>
      </c>
      <c r="E378" s="107">
        <v>4330635</v>
      </c>
      <c r="F378" s="109">
        <f t="shared" si="5"/>
        <v>42979</v>
      </c>
      <c r="G378" s="14"/>
      <c r="H378" s="14"/>
      <c r="I378" s="14"/>
      <c r="J378" s="13"/>
    </row>
    <row r="379" spans="1:10" x14ac:dyDescent="0.25">
      <c r="A379" s="105">
        <v>42401</v>
      </c>
      <c r="B379" s="106">
        <v>20</v>
      </c>
      <c r="C379" s="107">
        <v>13893986.448334273</v>
      </c>
      <c r="D379" s="107">
        <v>6688500</v>
      </c>
      <c r="E379" s="107">
        <v>4432605</v>
      </c>
      <c r="F379" s="109">
        <f t="shared" si="5"/>
        <v>43009</v>
      </c>
      <c r="G379" s="14"/>
      <c r="H379" s="14"/>
      <c r="I379" s="14"/>
      <c r="J379" s="13"/>
    </row>
    <row r="380" spans="1:10" x14ac:dyDescent="0.25">
      <c r="A380" s="105">
        <v>42401</v>
      </c>
      <c r="B380" s="106">
        <v>21</v>
      </c>
      <c r="C380" s="107">
        <v>13893986.448334273</v>
      </c>
      <c r="D380" s="107">
        <v>6883110.7624381911</v>
      </c>
      <c r="E380" s="107">
        <v>4533030</v>
      </c>
      <c r="F380" s="109">
        <f t="shared" si="5"/>
        <v>43040</v>
      </c>
      <c r="G380" s="14"/>
      <c r="H380" s="14"/>
      <c r="I380" s="14"/>
      <c r="J380" s="13"/>
    </row>
    <row r="381" spans="1:10" x14ac:dyDescent="0.25">
      <c r="A381" s="105">
        <v>42401</v>
      </c>
      <c r="B381" s="106">
        <v>22</v>
      </c>
      <c r="C381" s="107">
        <v>13893986.448334273</v>
      </c>
      <c r="D381" s="107">
        <v>6916000</v>
      </c>
      <c r="E381" s="107">
        <v>4770342</v>
      </c>
      <c r="F381" s="109">
        <f t="shared" si="5"/>
        <v>43070</v>
      </c>
      <c r="G381" s="14"/>
      <c r="H381" s="14"/>
      <c r="I381" s="14"/>
      <c r="J381" s="13"/>
    </row>
    <row r="382" spans="1:10" x14ac:dyDescent="0.25">
      <c r="A382" s="105">
        <v>42401</v>
      </c>
      <c r="B382" s="106">
        <v>23</v>
      </c>
      <c r="C382" s="107">
        <v>13893986.448334273</v>
      </c>
      <c r="D382" s="107">
        <v>6982880</v>
      </c>
      <c r="E382" s="107">
        <v>4854956.5</v>
      </c>
      <c r="F382" s="109">
        <f t="shared" si="5"/>
        <v>43101</v>
      </c>
      <c r="G382" s="14"/>
      <c r="H382" s="14"/>
      <c r="I382" s="14"/>
      <c r="J382" s="13"/>
    </row>
    <row r="383" spans="1:10" x14ac:dyDescent="0.25">
      <c r="A383" s="105">
        <v>42401</v>
      </c>
      <c r="B383" s="106">
        <v>24</v>
      </c>
      <c r="C383" s="107">
        <v>13893986.448334273</v>
      </c>
      <c r="D383" s="107">
        <v>7039120</v>
      </c>
      <c r="E383" s="107">
        <v>4941167.5</v>
      </c>
      <c r="F383" s="109">
        <f t="shared" si="5"/>
        <v>43132</v>
      </c>
      <c r="G383" s="14"/>
      <c r="H383" s="14"/>
      <c r="I383" s="14"/>
      <c r="J383" s="13"/>
    </row>
    <row r="384" spans="1:10" x14ac:dyDescent="0.25">
      <c r="A384" s="105">
        <v>42401</v>
      </c>
      <c r="B384" s="106">
        <v>25</v>
      </c>
      <c r="C384" s="107">
        <v>13893986.448334273</v>
      </c>
      <c r="D384" s="107">
        <v>7094600</v>
      </c>
      <c r="E384" s="107">
        <v>5025782</v>
      </c>
      <c r="F384" s="109">
        <f t="shared" si="5"/>
        <v>43160</v>
      </c>
      <c r="G384" s="14"/>
      <c r="H384" s="14"/>
      <c r="I384" s="14"/>
      <c r="J384" s="13"/>
    </row>
    <row r="385" spans="1:10" x14ac:dyDescent="0.25">
      <c r="A385" s="105">
        <v>42401</v>
      </c>
      <c r="B385" s="106">
        <v>26</v>
      </c>
      <c r="C385" s="107">
        <v>13893986.448334273</v>
      </c>
      <c r="D385" s="107">
        <v>7140200</v>
      </c>
      <c r="E385" s="107">
        <v>5076870</v>
      </c>
      <c r="F385" s="109">
        <f t="shared" si="5"/>
        <v>43191</v>
      </c>
      <c r="G385" s="14"/>
      <c r="H385" s="14"/>
      <c r="I385" s="14"/>
      <c r="J385" s="13"/>
    </row>
    <row r="386" spans="1:10" x14ac:dyDescent="0.25">
      <c r="A386" s="105">
        <v>42401</v>
      </c>
      <c r="B386" s="106">
        <v>27</v>
      </c>
      <c r="C386" s="107">
        <v>13893986.448334273</v>
      </c>
      <c r="D386" s="107">
        <v>7185040</v>
      </c>
      <c r="E386" s="107">
        <v>5121572</v>
      </c>
      <c r="F386" s="109">
        <f t="shared" si="5"/>
        <v>43221</v>
      </c>
      <c r="G386" s="14"/>
      <c r="H386" s="14"/>
      <c r="I386" s="14"/>
      <c r="J386" s="13"/>
    </row>
    <row r="387" spans="1:10" x14ac:dyDescent="0.25">
      <c r="A387" s="105">
        <v>42401</v>
      </c>
      <c r="B387" s="106">
        <v>28</v>
      </c>
      <c r="C387" s="107">
        <v>13893986.448334273</v>
      </c>
      <c r="D387" s="107">
        <v>7498547.2873493209</v>
      </c>
      <c r="E387" s="107">
        <v>5164677.5</v>
      </c>
      <c r="F387" s="109">
        <f t="shared" ref="F387:F450" si="6">EDATE(A387,B387)</f>
        <v>43252</v>
      </c>
      <c r="G387" s="14"/>
      <c r="H387" s="14"/>
      <c r="I387" s="14"/>
      <c r="J387" s="13"/>
    </row>
    <row r="388" spans="1:10" x14ac:dyDescent="0.25">
      <c r="A388" s="105">
        <v>42401</v>
      </c>
      <c r="B388" s="106">
        <v>29</v>
      </c>
      <c r="C388" s="107">
        <v>13893986.448334273</v>
      </c>
      <c r="D388" s="107">
        <v>7557140</v>
      </c>
      <c r="E388" s="107">
        <v>5206186.5</v>
      </c>
      <c r="F388" s="109">
        <f t="shared" si="6"/>
        <v>43282</v>
      </c>
      <c r="G388" s="14"/>
      <c r="H388" s="14"/>
      <c r="I388" s="14"/>
      <c r="J388" s="13"/>
    </row>
    <row r="389" spans="1:10" x14ac:dyDescent="0.25">
      <c r="A389" s="105">
        <v>42401</v>
      </c>
      <c r="B389" s="106">
        <v>30</v>
      </c>
      <c r="C389" s="107">
        <v>13893986.448334273</v>
      </c>
      <c r="D389" s="107">
        <v>7595060</v>
      </c>
      <c r="E389" s="107">
        <v>5241309.5</v>
      </c>
      <c r="F389" s="109">
        <f t="shared" si="6"/>
        <v>43313</v>
      </c>
      <c r="G389" s="14"/>
      <c r="H389" s="14"/>
      <c r="I389" s="14"/>
      <c r="J389" s="13"/>
    </row>
    <row r="390" spans="1:10" x14ac:dyDescent="0.25">
      <c r="A390" s="105">
        <v>42401</v>
      </c>
      <c r="B390" s="106">
        <v>31</v>
      </c>
      <c r="C390" s="107">
        <v>13893986.448334273</v>
      </c>
      <c r="D390" s="107">
        <v>7831207.9153975677</v>
      </c>
      <c r="E390" s="107">
        <v>5271643</v>
      </c>
      <c r="F390" s="109">
        <f t="shared" si="6"/>
        <v>43344</v>
      </c>
      <c r="G390" s="14"/>
      <c r="H390" s="14"/>
      <c r="I390" s="14"/>
      <c r="J390" s="13"/>
    </row>
    <row r="391" spans="1:10" x14ac:dyDescent="0.25">
      <c r="A391" s="105">
        <v>42401</v>
      </c>
      <c r="B391" s="106">
        <v>32</v>
      </c>
      <c r="C391" s="107">
        <v>13893986.448334273</v>
      </c>
      <c r="D391" s="107">
        <v>7861784.0000000009</v>
      </c>
      <c r="E391" s="107">
        <v>5295590.5</v>
      </c>
      <c r="F391" s="109">
        <f t="shared" si="6"/>
        <v>43374</v>
      </c>
      <c r="G391" s="14"/>
      <c r="H391" s="14"/>
      <c r="I391" s="14"/>
      <c r="J391" s="13"/>
    </row>
    <row r="392" spans="1:10" x14ac:dyDescent="0.25">
      <c r="A392" s="105">
        <v>42401</v>
      </c>
      <c r="B392" s="106">
        <v>33</v>
      </c>
      <c r="C392" s="107">
        <v>13893986.448334273</v>
      </c>
      <c r="D392" s="107">
        <v>7913649.9999999991</v>
      </c>
      <c r="E392" s="107">
        <v>5317941.5</v>
      </c>
      <c r="F392" s="109">
        <f t="shared" si="6"/>
        <v>43405</v>
      </c>
      <c r="G392" s="14"/>
      <c r="H392" s="14"/>
      <c r="I392" s="14"/>
      <c r="J392" s="13"/>
    </row>
    <row r="393" spans="1:10" x14ac:dyDescent="0.25">
      <c r="A393" s="105">
        <v>42401</v>
      </c>
      <c r="B393" s="106">
        <v>34</v>
      </c>
      <c r="C393" s="107">
        <v>13893986.448334273</v>
      </c>
      <c r="D393" s="107">
        <v>7935654.9999999991</v>
      </c>
      <c r="E393" s="107">
        <v>5507616</v>
      </c>
      <c r="F393" s="109">
        <f t="shared" si="6"/>
        <v>43435</v>
      </c>
      <c r="G393" s="14"/>
      <c r="H393" s="14"/>
      <c r="I393" s="14"/>
      <c r="J393" s="13"/>
    </row>
    <row r="394" spans="1:10" x14ac:dyDescent="0.25">
      <c r="A394" s="105">
        <v>42401</v>
      </c>
      <c r="B394" s="106">
        <v>35</v>
      </c>
      <c r="C394" s="107">
        <v>13893986.448334273</v>
      </c>
      <c r="D394" s="107">
        <v>7955214.9999999991</v>
      </c>
      <c r="E394" s="107">
        <v>5524096</v>
      </c>
      <c r="F394" s="109">
        <f t="shared" si="6"/>
        <v>43466</v>
      </c>
      <c r="G394" s="14"/>
      <c r="H394" s="14"/>
      <c r="I394" s="14"/>
      <c r="J394" s="13"/>
    </row>
    <row r="395" spans="1:10" x14ac:dyDescent="0.25">
      <c r="A395" s="105">
        <v>42401</v>
      </c>
      <c r="B395" s="106">
        <v>36</v>
      </c>
      <c r="C395" s="107">
        <v>13893986.448334273</v>
      </c>
      <c r="D395" s="107">
        <v>7973959.9999999991</v>
      </c>
      <c r="E395" s="107">
        <v>5538928</v>
      </c>
      <c r="F395" s="109">
        <f t="shared" si="6"/>
        <v>43497</v>
      </c>
      <c r="G395" s="14"/>
      <c r="H395" s="14"/>
      <c r="I395" s="14"/>
      <c r="J395" s="13"/>
    </row>
    <row r="396" spans="1:10" x14ac:dyDescent="0.25">
      <c r="A396" s="105">
        <v>42401</v>
      </c>
      <c r="B396" s="106">
        <v>37</v>
      </c>
      <c r="C396" s="107">
        <v>13893986.448334273</v>
      </c>
      <c r="D396" s="107">
        <v>7994334.9999999991</v>
      </c>
      <c r="E396" s="107">
        <v>5555408</v>
      </c>
      <c r="F396" s="109">
        <f t="shared" si="6"/>
        <v>43525</v>
      </c>
      <c r="G396" s="14"/>
      <c r="H396" s="14"/>
      <c r="I396" s="14"/>
      <c r="J396" s="13"/>
    </row>
    <row r="397" spans="1:10" x14ac:dyDescent="0.25">
      <c r="A397" s="105">
        <v>42401</v>
      </c>
      <c r="B397" s="106">
        <v>38</v>
      </c>
      <c r="C397" s="107">
        <v>13893986.448334273</v>
      </c>
      <c r="D397" s="107">
        <v>8010634.9999999991</v>
      </c>
      <c r="E397" s="107">
        <v>5570240</v>
      </c>
      <c r="F397" s="109">
        <f t="shared" si="6"/>
        <v>43556</v>
      </c>
      <c r="G397" s="14"/>
      <c r="H397" s="14"/>
      <c r="I397" s="14"/>
      <c r="J397" s="13"/>
    </row>
    <row r="398" spans="1:10" x14ac:dyDescent="0.25">
      <c r="A398" s="105">
        <v>42401</v>
      </c>
      <c r="B398" s="106">
        <v>39</v>
      </c>
      <c r="C398" s="107">
        <v>13893986.448334273</v>
      </c>
      <c r="D398" s="107">
        <v>8026119.9999999991</v>
      </c>
      <c r="E398" s="107">
        <v>5580128</v>
      </c>
      <c r="F398" s="109">
        <f t="shared" si="6"/>
        <v>43586</v>
      </c>
      <c r="G398" s="14"/>
      <c r="H398" s="14"/>
      <c r="I398" s="14"/>
      <c r="J398" s="13"/>
    </row>
    <row r="399" spans="1:10" x14ac:dyDescent="0.25">
      <c r="A399" s="105">
        <v>42401</v>
      </c>
      <c r="B399" s="106">
        <v>40</v>
      </c>
      <c r="C399" s="107">
        <v>13893986.448334273</v>
      </c>
      <c r="D399" s="107">
        <v>8041604.9999999991</v>
      </c>
      <c r="E399" s="107">
        <v>5591664</v>
      </c>
      <c r="F399" s="109">
        <f t="shared" si="6"/>
        <v>43617</v>
      </c>
      <c r="G399" s="14"/>
      <c r="H399" s="14"/>
      <c r="I399" s="14"/>
      <c r="J399" s="13"/>
    </row>
    <row r="400" spans="1:10" x14ac:dyDescent="0.25">
      <c r="A400" s="105">
        <v>42401</v>
      </c>
      <c r="B400" s="106">
        <v>41</v>
      </c>
      <c r="C400" s="107">
        <v>13893986.448334273</v>
      </c>
      <c r="D400" s="107">
        <v>8057904.9999999991</v>
      </c>
      <c r="E400" s="107">
        <v>5601552</v>
      </c>
      <c r="F400" s="109">
        <f t="shared" si="6"/>
        <v>43647</v>
      </c>
      <c r="G400" s="14"/>
      <c r="H400" s="14"/>
      <c r="I400" s="14"/>
      <c r="J400" s="13"/>
    </row>
    <row r="401" spans="1:10" x14ac:dyDescent="0.25">
      <c r="A401" s="105">
        <v>42401</v>
      </c>
      <c r="B401" s="106">
        <v>42</v>
      </c>
      <c r="C401" s="107">
        <v>13893986.448334273</v>
      </c>
      <c r="D401" s="107">
        <v>8070129.9999999991</v>
      </c>
      <c r="E401" s="107">
        <v>5613088</v>
      </c>
      <c r="F401" s="109">
        <f t="shared" si="6"/>
        <v>43678</v>
      </c>
      <c r="G401" s="14"/>
      <c r="H401" s="14"/>
      <c r="I401" s="14"/>
      <c r="J401" s="13"/>
    </row>
    <row r="402" spans="1:10" x14ac:dyDescent="0.25">
      <c r="A402" s="105">
        <v>42401</v>
      </c>
      <c r="B402" s="106">
        <v>43</v>
      </c>
      <c r="C402" s="107">
        <v>13893986.448334273</v>
      </c>
      <c r="D402" s="107">
        <v>8079094.9999999991</v>
      </c>
      <c r="E402" s="107">
        <v>5619680</v>
      </c>
      <c r="F402" s="109">
        <f t="shared" si="6"/>
        <v>43709</v>
      </c>
      <c r="G402" s="14"/>
      <c r="H402" s="14"/>
      <c r="I402" s="14"/>
      <c r="J402" s="13"/>
    </row>
    <row r="403" spans="1:10" x14ac:dyDescent="0.25">
      <c r="A403" s="105">
        <v>42401</v>
      </c>
      <c r="B403" s="106">
        <v>44</v>
      </c>
      <c r="C403" s="107">
        <v>13893986.448334273</v>
      </c>
      <c r="D403" s="107">
        <v>8088874.9999999991</v>
      </c>
      <c r="E403" s="107">
        <v>5627920</v>
      </c>
      <c r="F403" s="109">
        <f t="shared" si="6"/>
        <v>43739</v>
      </c>
      <c r="G403" s="14"/>
      <c r="H403" s="14"/>
      <c r="I403" s="14"/>
      <c r="J403" s="13"/>
    </row>
    <row r="404" spans="1:10" x14ac:dyDescent="0.25">
      <c r="A404" s="105">
        <v>42401</v>
      </c>
      <c r="B404" s="106">
        <v>45</v>
      </c>
      <c r="C404" s="107">
        <v>13893986.448334273</v>
      </c>
      <c r="D404" s="107">
        <v>8098654.9999999991</v>
      </c>
      <c r="E404" s="107">
        <v>5632864</v>
      </c>
      <c r="F404" s="109">
        <f t="shared" si="6"/>
        <v>43770</v>
      </c>
      <c r="G404" s="14"/>
      <c r="H404" s="14"/>
      <c r="I404" s="14"/>
      <c r="J404" s="13"/>
    </row>
    <row r="405" spans="1:10" x14ac:dyDescent="0.25">
      <c r="A405" s="105">
        <v>42401</v>
      </c>
      <c r="B405" s="106">
        <v>46</v>
      </c>
      <c r="C405" s="107">
        <v>13893986.448334273</v>
      </c>
      <c r="D405" s="107">
        <v>8105989.9999999991</v>
      </c>
      <c r="E405" s="107">
        <v>5639456</v>
      </c>
      <c r="F405" s="109">
        <f t="shared" si="6"/>
        <v>43800</v>
      </c>
      <c r="G405" s="14"/>
      <c r="H405" s="14"/>
      <c r="I405" s="14"/>
      <c r="J405" s="13"/>
    </row>
    <row r="406" spans="1:10" x14ac:dyDescent="0.25">
      <c r="A406" s="105">
        <v>42430</v>
      </c>
      <c r="B406" s="106">
        <v>0</v>
      </c>
      <c r="C406" s="107">
        <v>16099661.208356855</v>
      </c>
      <c r="D406" s="107">
        <v>598540.32126309059</v>
      </c>
      <c r="E406" s="107">
        <v>0</v>
      </c>
      <c r="F406" s="109">
        <f t="shared" si="6"/>
        <v>42430</v>
      </c>
      <c r="G406" s="14"/>
      <c r="H406" s="14"/>
      <c r="I406" s="14"/>
      <c r="J406" s="13"/>
    </row>
    <row r="407" spans="1:10" x14ac:dyDescent="0.25">
      <c r="A407" s="105">
        <v>42430</v>
      </c>
      <c r="B407" s="106">
        <v>1</v>
      </c>
      <c r="C407" s="107">
        <v>16099661.208356855</v>
      </c>
      <c r="D407" s="107">
        <v>1337425.8966955366</v>
      </c>
      <c r="E407" s="107">
        <v>0</v>
      </c>
      <c r="F407" s="109">
        <f t="shared" si="6"/>
        <v>42461</v>
      </c>
      <c r="G407" s="14"/>
      <c r="H407" s="14"/>
      <c r="I407" s="14"/>
      <c r="J407" s="13"/>
    </row>
    <row r="408" spans="1:10" x14ac:dyDescent="0.25">
      <c r="A408" s="105">
        <v>42430</v>
      </c>
      <c r="B408" s="106">
        <v>2</v>
      </c>
      <c r="C408" s="107">
        <v>16099661.208356855</v>
      </c>
      <c r="D408" s="107">
        <v>1890370.9957750184</v>
      </c>
      <c r="E408" s="107">
        <v>0</v>
      </c>
      <c r="F408" s="109">
        <f t="shared" si="6"/>
        <v>42491</v>
      </c>
      <c r="G408" s="14"/>
      <c r="H408" s="14"/>
      <c r="I408" s="14"/>
      <c r="J408" s="13"/>
    </row>
    <row r="409" spans="1:10" x14ac:dyDescent="0.25">
      <c r="A409" s="105">
        <v>42430</v>
      </c>
      <c r="B409" s="106">
        <v>3</v>
      </c>
      <c r="C409" s="107">
        <v>16099661.208356855</v>
      </c>
      <c r="D409" s="107">
        <v>2713386.536945703</v>
      </c>
      <c r="E409" s="107">
        <v>0</v>
      </c>
      <c r="F409" s="109">
        <f t="shared" si="6"/>
        <v>42522</v>
      </c>
      <c r="G409" s="14"/>
      <c r="H409" s="14"/>
      <c r="I409" s="14"/>
      <c r="J409" s="13"/>
    </row>
    <row r="410" spans="1:10" x14ac:dyDescent="0.25">
      <c r="A410" s="105">
        <v>42430</v>
      </c>
      <c r="B410" s="106">
        <v>4</v>
      </c>
      <c r="C410" s="107">
        <v>16099661.208356855</v>
      </c>
      <c r="D410" s="107">
        <v>3179883.0161837367</v>
      </c>
      <c r="E410" s="107">
        <v>0</v>
      </c>
      <c r="F410" s="109">
        <f t="shared" si="6"/>
        <v>42552</v>
      </c>
      <c r="G410" s="14"/>
      <c r="H410" s="14"/>
      <c r="I410" s="14"/>
      <c r="J410" s="13"/>
    </row>
    <row r="411" spans="1:10" x14ac:dyDescent="0.25">
      <c r="A411" s="105">
        <v>42430</v>
      </c>
      <c r="B411" s="106">
        <v>5</v>
      </c>
      <c r="C411" s="107">
        <v>16099661.208356855</v>
      </c>
      <c r="D411" s="107">
        <v>3698640.1018036082</v>
      </c>
      <c r="E411" s="107">
        <v>0</v>
      </c>
      <c r="F411" s="109">
        <f t="shared" si="6"/>
        <v>42583</v>
      </c>
      <c r="G411" s="14"/>
      <c r="H411" s="14"/>
      <c r="I411" s="14"/>
      <c r="J411" s="13"/>
    </row>
    <row r="412" spans="1:10" x14ac:dyDescent="0.25">
      <c r="A412" s="105">
        <v>42430</v>
      </c>
      <c r="B412" s="106">
        <v>6</v>
      </c>
      <c r="C412" s="107">
        <v>16099661.208356855</v>
      </c>
      <c r="D412" s="107">
        <v>4313994.7100281231</v>
      </c>
      <c r="E412" s="107">
        <v>0</v>
      </c>
      <c r="F412" s="109">
        <f t="shared" si="6"/>
        <v>42614</v>
      </c>
      <c r="G412" s="14"/>
      <c r="H412" s="14"/>
      <c r="I412" s="14"/>
      <c r="J412" s="13"/>
    </row>
    <row r="413" spans="1:10" x14ac:dyDescent="0.25">
      <c r="A413" s="105">
        <v>42430</v>
      </c>
      <c r="B413" s="106">
        <v>7</v>
      </c>
      <c r="C413" s="107">
        <v>16099661.208356855</v>
      </c>
      <c r="D413" s="107">
        <v>4585801.7095230203</v>
      </c>
      <c r="E413" s="107">
        <v>0</v>
      </c>
      <c r="F413" s="109">
        <f t="shared" si="6"/>
        <v>42644</v>
      </c>
      <c r="G413" s="14"/>
      <c r="H413" s="14"/>
      <c r="I413" s="14"/>
      <c r="J413" s="13"/>
    </row>
    <row r="414" spans="1:10" x14ac:dyDescent="0.25">
      <c r="A414" s="105">
        <v>42430</v>
      </c>
      <c r="B414" s="106">
        <v>8</v>
      </c>
      <c r="C414" s="107">
        <v>16099661.208356855</v>
      </c>
      <c r="D414" s="107">
        <v>5032290.9908423293</v>
      </c>
      <c r="E414" s="107">
        <v>0</v>
      </c>
      <c r="F414" s="109">
        <f t="shared" si="6"/>
        <v>42675</v>
      </c>
      <c r="G414" s="14"/>
      <c r="H414" s="14"/>
      <c r="I414" s="14"/>
      <c r="J414" s="13"/>
    </row>
    <row r="415" spans="1:10" x14ac:dyDescent="0.25">
      <c r="A415" s="105">
        <v>42430</v>
      </c>
      <c r="B415" s="106">
        <v>9</v>
      </c>
      <c r="C415" s="107">
        <v>16099661.208356855</v>
      </c>
      <c r="D415" s="107">
        <v>5296174.1364607755</v>
      </c>
      <c r="E415" s="107">
        <v>0</v>
      </c>
      <c r="F415" s="109">
        <f t="shared" si="6"/>
        <v>42705</v>
      </c>
      <c r="G415" s="14"/>
      <c r="H415" s="14"/>
      <c r="I415" s="14"/>
      <c r="J415" s="13"/>
    </row>
    <row r="416" spans="1:10" x14ac:dyDescent="0.25">
      <c r="A416" s="105">
        <v>42430</v>
      </c>
      <c r="B416" s="106">
        <v>10</v>
      </c>
      <c r="C416" s="107">
        <v>16099661.208356855</v>
      </c>
      <c r="D416" s="107">
        <v>5570514.7326018782</v>
      </c>
      <c r="E416" s="107">
        <v>0</v>
      </c>
      <c r="F416" s="109">
        <f t="shared" si="6"/>
        <v>42736</v>
      </c>
      <c r="G416" s="14"/>
      <c r="H416" s="14"/>
      <c r="I416" s="14"/>
      <c r="J416" s="13"/>
    </row>
    <row r="417" spans="1:10" x14ac:dyDescent="0.25">
      <c r="A417" s="105">
        <v>42430</v>
      </c>
      <c r="B417" s="106">
        <v>11</v>
      </c>
      <c r="C417" s="107">
        <v>16099661.208356855</v>
      </c>
      <c r="D417" s="107">
        <v>5822121.5329172034</v>
      </c>
      <c r="E417" s="107">
        <v>0</v>
      </c>
      <c r="F417" s="109">
        <f t="shared" si="6"/>
        <v>42767</v>
      </c>
      <c r="G417" s="14"/>
      <c r="H417" s="14"/>
      <c r="I417" s="14"/>
      <c r="J417" s="13"/>
    </row>
    <row r="418" spans="1:10" x14ac:dyDescent="0.25">
      <c r="A418" s="105">
        <v>42430</v>
      </c>
      <c r="B418" s="106">
        <v>12</v>
      </c>
      <c r="C418" s="107">
        <v>16099661.208356855</v>
      </c>
      <c r="D418" s="107">
        <v>6016600</v>
      </c>
      <c r="E418" s="107">
        <v>0</v>
      </c>
      <c r="F418" s="109">
        <f t="shared" si="6"/>
        <v>42795</v>
      </c>
      <c r="G418" s="14"/>
      <c r="H418" s="14"/>
      <c r="I418" s="14"/>
      <c r="J418" s="13"/>
    </row>
    <row r="419" spans="1:10" x14ac:dyDescent="0.25">
      <c r="A419" s="105">
        <v>42430</v>
      </c>
      <c r="B419" s="106">
        <v>13</v>
      </c>
      <c r="C419" s="107">
        <v>16099661.208356855</v>
      </c>
      <c r="D419" s="107">
        <v>6217600</v>
      </c>
      <c r="E419" s="107">
        <v>0</v>
      </c>
      <c r="F419" s="109">
        <f t="shared" si="6"/>
        <v>42826</v>
      </c>
      <c r="G419" s="14"/>
      <c r="H419" s="14"/>
      <c r="I419" s="14"/>
      <c r="J419" s="13"/>
    </row>
    <row r="420" spans="1:10" x14ac:dyDescent="0.25">
      <c r="A420" s="105">
        <v>42430</v>
      </c>
      <c r="B420" s="106">
        <v>14</v>
      </c>
      <c r="C420" s="107">
        <v>16099661.208356855</v>
      </c>
      <c r="D420" s="107">
        <v>6401180</v>
      </c>
      <c r="E420" s="107">
        <v>0</v>
      </c>
      <c r="F420" s="109">
        <f t="shared" si="6"/>
        <v>42856</v>
      </c>
      <c r="G420" s="14"/>
      <c r="H420" s="14"/>
      <c r="I420" s="14"/>
      <c r="J420" s="13"/>
    </row>
    <row r="421" spans="1:10" x14ac:dyDescent="0.25">
      <c r="A421" s="105">
        <v>42430</v>
      </c>
      <c r="B421" s="106">
        <v>15</v>
      </c>
      <c r="C421" s="107">
        <v>16099661.208356855</v>
      </c>
      <c r="D421" s="107">
        <v>7091976.6508281603</v>
      </c>
      <c r="E421" s="107">
        <v>0</v>
      </c>
      <c r="F421" s="109">
        <f t="shared" si="6"/>
        <v>42887</v>
      </c>
      <c r="G421" s="14"/>
      <c r="H421" s="14"/>
      <c r="I421" s="14"/>
      <c r="J421" s="13"/>
    </row>
    <row r="422" spans="1:10" x14ac:dyDescent="0.25">
      <c r="A422" s="105">
        <v>42430</v>
      </c>
      <c r="B422" s="106">
        <v>16</v>
      </c>
      <c r="C422" s="107">
        <v>16099661.208356855</v>
      </c>
      <c r="D422" s="107">
        <v>7215039.0944783892</v>
      </c>
      <c r="E422" s="107">
        <v>0</v>
      </c>
      <c r="F422" s="109">
        <f t="shared" si="6"/>
        <v>42917</v>
      </c>
      <c r="G422" s="14"/>
      <c r="H422" s="14"/>
      <c r="I422" s="14"/>
      <c r="J422" s="13"/>
    </row>
    <row r="423" spans="1:10" x14ac:dyDescent="0.25">
      <c r="A423" s="105">
        <v>42430</v>
      </c>
      <c r="B423" s="106">
        <v>17</v>
      </c>
      <c r="C423" s="107">
        <v>16099661.208356855</v>
      </c>
      <c r="D423" s="107">
        <v>7305190</v>
      </c>
      <c r="E423" s="107">
        <v>0</v>
      </c>
      <c r="F423" s="109">
        <f t="shared" si="6"/>
        <v>42948</v>
      </c>
      <c r="G423" s="14"/>
      <c r="H423" s="14"/>
      <c r="I423" s="14"/>
      <c r="J423" s="13"/>
    </row>
    <row r="424" spans="1:10" x14ac:dyDescent="0.25">
      <c r="A424" s="105">
        <v>42430</v>
      </c>
      <c r="B424" s="106">
        <v>18</v>
      </c>
      <c r="C424" s="107">
        <v>16099661.208356855</v>
      </c>
      <c r="D424" s="107">
        <v>7823067.850089415</v>
      </c>
      <c r="E424" s="107">
        <v>4639725</v>
      </c>
      <c r="F424" s="109">
        <f t="shared" si="6"/>
        <v>42979</v>
      </c>
      <c r="G424" s="14"/>
      <c r="H424" s="14"/>
      <c r="I424" s="14"/>
      <c r="J424" s="13"/>
    </row>
    <row r="425" spans="1:10" x14ac:dyDescent="0.25">
      <c r="A425" s="105">
        <v>42430</v>
      </c>
      <c r="B425" s="106">
        <v>19</v>
      </c>
      <c r="C425" s="107">
        <v>16099661.208356855</v>
      </c>
      <c r="D425" s="107">
        <v>7953000</v>
      </c>
      <c r="E425" s="107">
        <v>4755750</v>
      </c>
      <c r="F425" s="109">
        <f t="shared" si="6"/>
        <v>43009</v>
      </c>
      <c r="G425" s="14"/>
      <c r="H425" s="14"/>
      <c r="I425" s="14"/>
      <c r="J425" s="13"/>
    </row>
    <row r="426" spans="1:10" x14ac:dyDescent="0.25">
      <c r="A426" s="105">
        <v>42430</v>
      </c>
      <c r="B426" s="106">
        <v>20</v>
      </c>
      <c r="C426" s="107">
        <v>16099661.208356855</v>
      </c>
      <c r="D426" s="107">
        <v>8195306.3264429877</v>
      </c>
      <c r="E426" s="107">
        <v>4862850</v>
      </c>
      <c r="F426" s="109">
        <f t="shared" si="6"/>
        <v>43040</v>
      </c>
      <c r="G426" s="14"/>
      <c r="H426" s="14"/>
      <c r="I426" s="14"/>
      <c r="J426" s="13"/>
    </row>
    <row r="427" spans="1:10" x14ac:dyDescent="0.25">
      <c r="A427" s="105">
        <v>42430</v>
      </c>
      <c r="B427" s="106">
        <v>21</v>
      </c>
      <c r="C427" s="107">
        <v>16099661.208356855</v>
      </c>
      <c r="D427" s="107">
        <v>8246760</v>
      </c>
      <c r="E427" s="107">
        <v>5117170</v>
      </c>
      <c r="F427" s="109">
        <f t="shared" si="6"/>
        <v>43070</v>
      </c>
      <c r="G427" s="14"/>
      <c r="H427" s="14"/>
      <c r="I427" s="14"/>
      <c r="J427" s="13"/>
    </row>
    <row r="428" spans="1:10" x14ac:dyDescent="0.25">
      <c r="A428" s="105">
        <v>42430</v>
      </c>
      <c r="B428" s="106">
        <v>22</v>
      </c>
      <c r="C428" s="107">
        <v>16099661.208356855</v>
      </c>
      <c r="D428" s="107">
        <v>8334160</v>
      </c>
      <c r="E428" s="107">
        <v>5215982.5</v>
      </c>
      <c r="F428" s="109">
        <f t="shared" si="6"/>
        <v>43101</v>
      </c>
      <c r="G428" s="14"/>
      <c r="H428" s="14"/>
      <c r="I428" s="14"/>
      <c r="J428" s="13"/>
    </row>
    <row r="429" spans="1:10" x14ac:dyDescent="0.25">
      <c r="A429" s="105">
        <v>42430</v>
      </c>
      <c r="B429" s="106">
        <v>23</v>
      </c>
      <c r="C429" s="107">
        <v>16099661.208356855</v>
      </c>
      <c r="D429" s="107">
        <v>8413960</v>
      </c>
      <c r="E429" s="107">
        <v>5287127.5</v>
      </c>
      <c r="F429" s="109">
        <f t="shared" si="6"/>
        <v>43132</v>
      </c>
      <c r="G429" s="14"/>
      <c r="H429" s="14"/>
      <c r="I429" s="14"/>
      <c r="J429" s="13"/>
    </row>
    <row r="430" spans="1:10" x14ac:dyDescent="0.25">
      <c r="A430" s="105">
        <v>42430</v>
      </c>
      <c r="B430" s="106">
        <v>24</v>
      </c>
      <c r="C430" s="107">
        <v>16099661.208356855</v>
      </c>
      <c r="D430" s="107">
        <v>8503640</v>
      </c>
      <c r="E430" s="107">
        <v>5424147.5</v>
      </c>
      <c r="F430" s="109">
        <f t="shared" si="6"/>
        <v>43160</v>
      </c>
      <c r="G430" s="14"/>
      <c r="H430" s="14"/>
      <c r="I430" s="14"/>
      <c r="J430" s="13"/>
    </row>
    <row r="431" spans="1:10" x14ac:dyDescent="0.25">
      <c r="A431" s="105">
        <v>42430</v>
      </c>
      <c r="B431" s="106">
        <v>25</v>
      </c>
      <c r="C431" s="107">
        <v>16099661.208356855</v>
      </c>
      <c r="D431" s="107">
        <v>8569760</v>
      </c>
      <c r="E431" s="107">
        <v>5500562.5</v>
      </c>
      <c r="F431" s="109">
        <f t="shared" si="6"/>
        <v>43191</v>
      </c>
      <c r="G431" s="14"/>
      <c r="H431" s="14"/>
      <c r="I431" s="14"/>
      <c r="J431" s="13"/>
    </row>
    <row r="432" spans="1:10" x14ac:dyDescent="0.25">
      <c r="A432" s="105">
        <v>42430</v>
      </c>
      <c r="B432" s="106">
        <v>26</v>
      </c>
      <c r="C432" s="107">
        <v>16099661.208356855</v>
      </c>
      <c r="D432" s="107">
        <v>8631320</v>
      </c>
      <c r="E432" s="107">
        <v>5553262.5</v>
      </c>
      <c r="F432" s="109">
        <f t="shared" si="6"/>
        <v>43221</v>
      </c>
      <c r="G432" s="14"/>
      <c r="H432" s="14"/>
      <c r="I432" s="14"/>
      <c r="J432" s="13"/>
    </row>
    <row r="433" spans="1:10" x14ac:dyDescent="0.25">
      <c r="A433" s="105">
        <v>42430</v>
      </c>
      <c r="B433" s="106">
        <v>27</v>
      </c>
      <c r="C433" s="107">
        <v>16099661.208356855</v>
      </c>
      <c r="D433" s="107">
        <v>9017020.8522147182</v>
      </c>
      <c r="E433" s="107">
        <v>5608597.5</v>
      </c>
      <c r="F433" s="109">
        <f t="shared" si="6"/>
        <v>43252</v>
      </c>
      <c r="G433" s="14"/>
      <c r="H433" s="14"/>
      <c r="I433" s="14"/>
      <c r="J433" s="13"/>
    </row>
    <row r="434" spans="1:10" x14ac:dyDescent="0.25">
      <c r="A434" s="105">
        <v>42430</v>
      </c>
      <c r="B434" s="106">
        <v>28</v>
      </c>
      <c r="C434" s="107">
        <v>16099661.208356855</v>
      </c>
      <c r="D434" s="107">
        <v>9098430</v>
      </c>
      <c r="E434" s="107">
        <v>5661297.5</v>
      </c>
      <c r="F434" s="109">
        <f t="shared" si="6"/>
        <v>43282</v>
      </c>
      <c r="G434" s="14"/>
      <c r="H434" s="14"/>
      <c r="I434" s="14"/>
      <c r="J434" s="13"/>
    </row>
    <row r="435" spans="1:10" x14ac:dyDescent="0.25">
      <c r="A435" s="105">
        <v>42430</v>
      </c>
      <c r="B435" s="106">
        <v>29</v>
      </c>
      <c r="C435" s="107">
        <v>16099661.208356855</v>
      </c>
      <c r="D435" s="107">
        <v>9149780</v>
      </c>
      <c r="E435" s="107">
        <v>5704775</v>
      </c>
      <c r="F435" s="109">
        <f t="shared" si="6"/>
        <v>43313</v>
      </c>
      <c r="G435" s="14"/>
      <c r="H435" s="14"/>
      <c r="I435" s="14"/>
      <c r="J435" s="13"/>
    </row>
    <row r="436" spans="1:10" x14ac:dyDescent="0.25">
      <c r="A436" s="105">
        <v>42430</v>
      </c>
      <c r="B436" s="106">
        <v>30</v>
      </c>
      <c r="C436" s="107">
        <v>16099661.208356855</v>
      </c>
      <c r="D436" s="107">
        <v>9436569.0156832337</v>
      </c>
      <c r="E436" s="107">
        <v>5735077.5</v>
      </c>
      <c r="F436" s="109">
        <f t="shared" si="6"/>
        <v>43344</v>
      </c>
      <c r="G436" s="14"/>
      <c r="H436" s="14"/>
      <c r="I436" s="14"/>
      <c r="J436" s="13"/>
    </row>
    <row r="437" spans="1:10" x14ac:dyDescent="0.25">
      <c r="A437" s="105">
        <v>42430</v>
      </c>
      <c r="B437" s="106">
        <v>31</v>
      </c>
      <c r="C437" s="107">
        <v>16099661.208356855</v>
      </c>
      <c r="D437" s="107">
        <v>9477664</v>
      </c>
      <c r="E437" s="107">
        <v>5764062.5</v>
      </c>
      <c r="F437" s="109">
        <f t="shared" si="6"/>
        <v>43374</v>
      </c>
      <c r="G437" s="14"/>
      <c r="H437" s="14"/>
      <c r="I437" s="14"/>
      <c r="J437" s="13"/>
    </row>
    <row r="438" spans="1:10" x14ac:dyDescent="0.25">
      <c r="A438" s="105">
        <v>42430</v>
      </c>
      <c r="B438" s="106">
        <v>32</v>
      </c>
      <c r="C438" s="107">
        <v>16099661.208356855</v>
      </c>
      <c r="D438" s="107">
        <v>9542835</v>
      </c>
      <c r="E438" s="107">
        <v>5790412.5</v>
      </c>
      <c r="F438" s="109">
        <f t="shared" si="6"/>
        <v>43405</v>
      </c>
      <c r="G438" s="14"/>
      <c r="H438" s="14"/>
      <c r="I438" s="14"/>
      <c r="J438" s="13"/>
    </row>
    <row r="439" spans="1:10" x14ac:dyDescent="0.25">
      <c r="A439" s="105">
        <v>42430</v>
      </c>
      <c r="B439" s="106">
        <v>33</v>
      </c>
      <c r="C439" s="107">
        <v>16099661.208356855</v>
      </c>
      <c r="D439" s="107">
        <v>9571360</v>
      </c>
      <c r="E439" s="107">
        <v>5998960</v>
      </c>
      <c r="F439" s="109">
        <f t="shared" si="6"/>
        <v>43435</v>
      </c>
      <c r="G439" s="14"/>
      <c r="H439" s="14"/>
      <c r="I439" s="14"/>
      <c r="J439" s="13"/>
    </row>
    <row r="440" spans="1:10" x14ac:dyDescent="0.25">
      <c r="A440" s="105">
        <v>42430</v>
      </c>
      <c r="B440" s="106">
        <v>34</v>
      </c>
      <c r="C440" s="107">
        <v>16099661.208356855</v>
      </c>
      <c r="D440" s="107">
        <v>9599885</v>
      </c>
      <c r="E440" s="107">
        <v>6018000</v>
      </c>
      <c r="F440" s="109">
        <f t="shared" si="6"/>
        <v>43466</v>
      </c>
      <c r="G440" s="14"/>
      <c r="H440" s="14"/>
      <c r="I440" s="14"/>
      <c r="J440" s="13"/>
    </row>
    <row r="441" spans="1:10" x14ac:dyDescent="0.25">
      <c r="A441" s="105">
        <v>42430</v>
      </c>
      <c r="B441" s="106">
        <v>35</v>
      </c>
      <c r="C441" s="107">
        <v>16099661.208356855</v>
      </c>
      <c r="D441" s="107">
        <v>9626780</v>
      </c>
      <c r="E441" s="107">
        <v>6031600</v>
      </c>
      <c r="F441" s="109">
        <f t="shared" si="6"/>
        <v>43497</v>
      </c>
      <c r="G441" s="14"/>
      <c r="H441" s="14"/>
      <c r="I441" s="14"/>
      <c r="J441" s="13"/>
    </row>
    <row r="442" spans="1:10" x14ac:dyDescent="0.25">
      <c r="A442" s="105">
        <v>42430</v>
      </c>
      <c r="B442" s="106">
        <v>36</v>
      </c>
      <c r="C442" s="107">
        <v>16099661.208356855</v>
      </c>
      <c r="D442" s="107">
        <v>9657750</v>
      </c>
      <c r="E442" s="107">
        <v>6053360</v>
      </c>
      <c r="F442" s="109">
        <f t="shared" si="6"/>
        <v>43525</v>
      </c>
      <c r="G442" s="14"/>
      <c r="H442" s="14"/>
      <c r="I442" s="14"/>
      <c r="J442" s="13"/>
    </row>
    <row r="443" spans="1:10" x14ac:dyDescent="0.25">
      <c r="A443" s="105">
        <v>42430</v>
      </c>
      <c r="B443" s="106">
        <v>37</v>
      </c>
      <c r="C443" s="107">
        <v>16099661.208356855</v>
      </c>
      <c r="D443" s="107">
        <v>9679755</v>
      </c>
      <c r="E443" s="107">
        <v>6069680</v>
      </c>
      <c r="F443" s="109">
        <f t="shared" si="6"/>
        <v>43556</v>
      </c>
      <c r="G443" s="14"/>
      <c r="H443" s="14"/>
      <c r="I443" s="14"/>
      <c r="J443" s="13"/>
    </row>
    <row r="444" spans="1:10" x14ac:dyDescent="0.25">
      <c r="A444" s="105">
        <v>42430</v>
      </c>
      <c r="B444" s="106">
        <v>38</v>
      </c>
      <c r="C444" s="107">
        <v>16099661.208356855</v>
      </c>
      <c r="D444" s="107">
        <v>9702575</v>
      </c>
      <c r="E444" s="107">
        <v>6086000</v>
      </c>
      <c r="F444" s="109">
        <f t="shared" si="6"/>
        <v>43586</v>
      </c>
      <c r="G444" s="14"/>
      <c r="H444" s="14"/>
      <c r="I444" s="14"/>
      <c r="J444" s="13"/>
    </row>
    <row r="445" spans="1:10" x14ac:dyDescent="0.25">
      <c r="A445" s="105">
        <v>42430</v>
      </c>
      <c r="B445" s="106">
        <v>39</v>
      </c>
      <c r="C445" s="107">
        <v>16099661.208356855</v>
      </c>
      <c r="D445" s="107">
        <v>9724580</v>
      </c>
      <c r="E445" s="107">
        <v>6098240</v>
      </c>
      <c r="F445" s="109">
        <f t="shared" si="6"/>
        <v>43617</v>
      </c>
      <c r="G445" s="14"/>
      <c r="H445" s="14"/>
      <c r="I445" s="14"/>
      <c r="J445" s="13"/>
    </row>
    <row r="446" spans="1:10" x14ac:dyDescent="0.25">
      <c r="A446" s="105">
        <v>42430</v>
      </c>
      <c r="B446" s="106">
        <v>40</v>
      </c>
      <c r="C446" s="107">
        <v>16099661.208356855</v>
      </c>
      <c r="D446" s="107">
        <v>9744955</v>
      </c>
      <c r="E446" s="107">
        <v>6110480</v>
      </c>
      <c r="F446" s="109">
        <f t="shared" si="6"/>
        <v>43647</v>
      </c>
      <c r="G446" s="14"/>
      <c r="H446" s="14"/>
      <c r="I446" s="14"/>
      <c r="J446" s="13"/>
    </row>
    <row r="447" spans="1:10" x14ac:dyDescent="0.25">
      <c r="A447" s="105">
        <v>42430</v>
      </c>
      <c r="B447" s="106">
        <v>41</v>
      </c>
      <c r="C447" s="107">
        <v>16099661.208356855</v>
      </c>
      <c r="D447" s="107">
        <v>9761255</v>
      </c>
      <c r="E447" s="107">
        <v>6122720</v>
      </c>
      <c r="F447" s="109">
        <f t="shared" si="6"/>
        <v>43678</v>
      </c>
      <c r="G447" s="14"/>
      <c r="H447" s="14"/>
      <c r="I447" s="14"/>
      <c r="J447" s="13"/>
    </row>
    <row r="448" spans="1:10" x14ac:dyDescent="0.25">
      <c r="A448" s="105">
        <v>42430</v>
      </c>
      <c r="B448" s="106">
        <v>42</v>
      </c>
      <c r="C448" s="107">
        <v>16099661.208356855</v>
      </c>
      <c r="D448" s="107">
        <v>9773480</v>
      </c>
      <c r="E448" s="107">
        <v>6130880</v>
      </c>
      <c r="F448" s="109">
        <f t="shared" si="6"/>
        <v>43709</v>
      </c>
      <c r="G448" s="14"/>
      <c r="H448" s="14"/>
      <c r="I448" s="14"/>
      <c r="J448" s="13"/>
    </row>
    <row r="449" spans="1:10" x14ac:dyDescent="0.25">
      <c r="A449" s="105">
        <v>42430</v>
      </c>
      <c r="B449" s="106">
        <v>43</v>
      </c>
      <c r="C449" s="107">
        <v>16099661.208356855</v>
      </c>
      <c r="D449" s="107">
        <v>9785705</v>
      </c>
      <c r="E449" s="107">
        <v>6140400</v>
      </c>
      <c r="F449" s="109">
        <f t="shared" si="6"/>
        <v>43739</v>
      </c>
      <c r="G449" s="14"/>
      <c r="H449" s="14"/>
      <c r="I449" s="14"/>
      <c r="J449" s="13"/>
    </row>
    <row r="450" spans="1:10" x14ac:dyDescent="0.25">
      <c r="A450" s="105">
        <v>42430</v>
      </c>
      <c r="B450" s="106">
        <v>44</v>
      </c>
      <c r="C450" s="107">
        <v>16099661.208356855</v>
      </c>
      <c r="D450" s="107">
        <v>9796300</v>
      </c>
      <c r="E450" s="107">
        <v>6147200</v>
      </c>
      <c r="F450" s="109">
        <f t="shared" si="6"/>
        <v>43770</v>
      </c>
      <c r="G450" s="14"/>
      <c r="H450" s="14"/>
      <c r="I450" s="14"/>
      <c r="J450" s="13"/>
    </row>
    <row r="451" spans="1:10" x14ac:dyDescent="0.25">
      <c r="A451" s="105">
        <v>42430</v>
      </c>
      <c r="B451" s="106">
        <v>45</v>
      </c>
      <c r="C451" s="107">
        <v>16099661.208356855</v>
      </c>
      <c r="D451" s="107">
        <v>9806080</v>
      </c>
      <c r="E451" s="107">
        <v>6154000</v>
      </c>
      <c r="F451" s="109">
        <f t="shared" ref="F451:F514" si="7">EDATE(A451,B451)</f>
        <v>43800</v>
      </c>
      <c r="G451" s="14"/>
      <c r="H451" s="14"/>
      <c r="I451" s="14"/>
      <c r="J451" s="13"/>
    </row>
    <row r="452" spans="1:10" x14ac:dyDescent="0.25">
      <c r="A452" s="105">
        <v>42461</v>
      </c>
      <c r="B452" s="106">
        <v>0</v>
      </c>
      <c r="C452" s="107">
        <v>15415019.762845848</v>
      </c>
      <c r="D452" s="107">
        <v>596899.34874978417</v>
      </c>
      <c r="E452" s="107">
        <v>0</v>
      </c>
      <c r="F452" s="109">
        <f t="shared" si="7"/>
        <v>42461</v>
      </c>
      <c r="G452" s="14"/>
      <c r="H452" s="14"/>
      <c r="I452" s="14"/>
      <c r="J452" s="13"/>
    </row>
    <row r="453" spans="1:10" x14ac:dyDescent="0.25">
      <c r="A453" s="105">
        <v>42461</v>
      </c>
      <c r="B453" s="106">
        <v>1</v>
      </c>
      <c r="C453" s="107">
        <v>15415019.762845848</v>
      </c>
      <c r="D453" s="107">
        <v>1320551.4291402563</v>
      </c>
      <c r="E453" s="107">
        <v>0</v>
      </c>
      <c r="F453" s="109">
        <f t="shared" si="7"/>
        <v>42491</v>
      </c>
      <c r="G453" s="14"/>
      <c r="H453" s="14"/>
      <c r="I453" s="14"/>
      <c r="J453" s="13"/>
    </row>
    <row r="454" spans="1:10" x14ac:dyDescent="0.25">
      <c r="A454" s="105">
        <v>42461</v>
      </c>
      <c r="B454" s="106">
        <v>2</v>
      </c>
      <c r="C454" s="107">
        <v>15415019.762845848</v>
      </c>
      <c r="D454" s="107">
        <v>2161104.3214611793</v>
      </c>
      <c r="E454" s="107">
        <v>0</v>
      </c>
      <c r="F454" s="109">
        <f t="shared" si="7"/>
        <v>42522</v>
      </c>
      <c r="G454" s="14"/>
      <c r="H454" s="14"/>
      <c r="I454" s="14"/>
      <c r="J454" s="13"/>
    </row>
    <row r="455" spans="1:10" x14ac:dyDescent="0.25">
      <c r="A455" s="105">
        <v>42461</v>
      </c>
      <c r="B455" s="106">
        <v>3</v>
      </c>
      <c r="C455" s="107">
        <v>15415019.762845848</v>
      </c>
      <c r="D455" s="107">
        <v>2694857.1167962593</v>
      </c>
      <c r="E455" s="107">
        <v>0</v>
      </c>
      <c r="F455" s="109">
        <f t="shared" si="7"/>
        <v>42552</v>
      </c>
      <c r="G455" s="14"/>
      <c r="H455" s="14"/>
      <c r="I455" s="14"/>
      <c r="J455" s="13"/>
    </row>
    <row r="456" spans="1:10" x14ac:dyDescent="0.25">
      <c r="A456" s="105">
        <v>42461</v>
      </c>
      <c r="B456" s="106">
        <v>4</v>
      </c>
      <c r="C456" s="107">
        <v>15415019.762845848</v>
      </c>
      <c r="D456" s="107">
        <v>3243261.2586647412</v>
      </c>
      <c r="E456" s="107">
        <v>0</v>
      </c>
      <c r="F456" s="109">
        <f t="shared" si="7"/>
        <v>42583</v>
      </c>
      <c r="G456" s="14"/>
      <c r="H456" s="14"/>
      <c r="I456" s="14"/>
      <c r="J456" s="13"/>
    </row>
    <row r="457" spans="1:10" x14ac:dyDescent="0.25">
      <c r="A457" s="105">
        <v>42461</v>
      </c>
      <c r="B457" s="106">
        <v>5</v>
      </c>
      <c r="C457" s="107">
        <v>15415019.762845848</v>
      </c>
      <c r="D457" s="107">
        <v>3859959.4705452798</v>
      </c>
      <c r="E457" s="107">
        <v>0</v>
      </c>
      <c r="F457" s="109">
        <f t="shared" si="7"/>
        <v>42614</v>
      </c>
      <c r="G457" s="14"/>
      <c r="H457" s="14"/>
      <c r="I457" s="14"/>
      <c r="J457" s="13"/>
    </row>
    <row r="458" spans="1:10" x14ac:dyDescent="0.25">
      <c r="A458" s="105">
        <v>42461</v>
      </c>
      <c r="B458" s="106">
        <v>6</v>
      </c>
      <c r="C458" s="107">
        <v>15415019.762845848</v>
      </c>
      <c r="D458" s="107">
        <v>4169563.0567024639</v>
      </c>
      <c r="E458" s="107">
        <v>0</v>
      </c>
      <c r="F458" s="109">
        <f t="shared" si="7"/>
        <v>42644</v>
      </c>
      <c r="G458" s="14"/>
      <c r="H458" s="14"/>
      <c r="I458" s="14"/>
      <c r="J458" s="13"/>
    </row>
    <row r="459" spans="1:10" x14ac:dyDescent="0.25">
      <c r="A459" s="105">
        <v>42461</v>
      </c>
      <c r="B459" s="106">
        <v>7</v>
      </c>
      <c r="C459" s="107">
        <v>15415019.762845848</v>
      </c>
      <c r="D459" s="107">
        <v>4621546.8745271014</v>
      </c>
      <c r="E459" s="107">
        <v>0</v>
      </c>
      <c r="F459" s="109">
        <f t="shared" si="7"/>
        <v>42675</v>
      </c>
      <c r="G459" s="14"/>
      <c r="H459" s="14"/>
      <c r="I459" s="14"/>
      <c r="J459" s="13"/>
    </row>
    <row r="460" spans="1:10" x14ac:dyDescent="0.25">
      <c r="A460" s="105">
        <v>42461</v>
      </c>
      <c r="B460" s="106">
        <v>8</v>
      </c>
      <c r="C460" s="107">
        <v>15415019.762845848</v>
      </c>
      <c r="D460" s="107">
        <v>4902087.4074809887</v>
      </c>
      <c r="E460" s="107">
        <v>0</v>
      </c>
      <c r="F460" s="109">
        <f t="shared" si="7"/>
        <v>42705</v>
      </c>
      <c r="G460" s="14"/>
      <c r="H460" s="14"/>
      <c r="I460" s="14"/>
      <c r="J460" s="13"/>
    </row>
    <row r="461" spans="1:10" x14ac:dyDescent="0.25">
      <c r="A461" s="105">
        <v>42461</v>
      </c>
      <c r="B461" s="106">
        <v>9</v>
      </c>
      <c r="C461" s="107">
        <v>15415019.762845848</v>
      </c>
      <c r="D461" s="107">
        <v>5174991.2549314229</v>
      </c>
      <c r="E461" s="107">
        <v>0</v>
      </c>
      <c r="F461" s="109">
        <f t="shared" si="7"/>
        <v>42736</v>
      </c>
      <c r="G461" s="14"/>
      <c r="H461" s="14"/>
      <c r="I461" s="14"/>
      <c r="J461" s="13"/>
    </row>
    <row r="462" spans="1:10" x14ac:dyDescent="0.25">
      <c r="A462" s="105">
        <v>42461</v>
      </c>
      <c r="B462" s="106">
        <v>10</v>
      </c>
      <c r="C462" s="107">
        <v>15415019.762845848</v>
      </c>
      <c r="D462" s="107">
        <v>5422444.4253544724</v>
      </c>
      <c r="E462" s="107">
        <v>0</v>
      </c>
      <c r="F462" s="109">
        <f t="shared" si="7"/>
        <v>42767</v>
      </c>
      <c r="G462" s="14"/>
      <c r="H462" s="14"/>
      <c r="I462" s="14"/>
      <c r="J462" s="13"/>
    </row>
    <row r="463" spans="1:10" x14ac:dyDescent="0.25">
      <c r="A463" s="105">
        <v>42461</v>
      </c>
      <c r="B463" s="106">
        <v>11</v>
      </c>
      <c r="C463" s="107">
        <v>15415019.762845848</v>
      </c>
      <c r="D463" s="107">
        <v>5625320</v>
      </c>
      <c r="E463" s="107">
        <v>0</v>
      </c>
      <c r="F463" s="109">
        <f t="shared" si="7"/>
        <v>42795</v>
      </c>
      <c r="G463" s="14"/>
      <c r="H463" s="14"/>
      <c r="I463" s="14"/>
      <c r="J463" s="13"/>
    </row>
    <row r="464" spans="1:10" x14ac:dyDescent="0.25">
      <c r="A464" s="105">
        <v>42461</v>
      </c>
      <c r="B464" s="106">
        <v>12</v>
      </c>
      <c r="C464" s="107">
        <v>15415019.762845848</v>
      </c>
      <c r="D464" s="107">
        <v>5855800</v>
      </c>
      <c r="E464" s="107">
        <v>0</v>
      </c>
      <c r="F464" s="109">
        <f t="shared" si="7"/>
        <v>42826</v>
      </c>
      <c r="G464" s="14"/>
      <c r="H464" s="14"/>
      <c r="I464" s="14"/>
      <c r="J464" s="13"/>
    </row>
    <row r="465" spans="1:10" x14ac:dyDescent="0.25">
      <c r="A465" s="105">
        <v>42461</v>
      </c>
      <c r="B465" s="106">
        <v>13</v>
      </c>
      <c r="C465" s="107">
        <v>15415019.762845848</v>
      </c>
      <c r="D465" s="107">
        <v>6057470</v>
      </c>
      <c r="E465" s="107">
        <v>0</v>
      </c>
      <c r="F465" s="109">
        <f t="shared" si="7"/>
        <v>42856</v>
      </c>
      <c r="G465" s="14"/>
      <c r="H465" s="14"/>
      <c r="I465" s="14"/>
      <c r="J465" s="13"/>
    </row>
    <row r="466" spans="1:10" x14ac:dyDescent="0.25">
      <c r="A466" s="105">
        <v>42461</v>
      </c>
      <c r="B466" s="106">
        <v>14</v>
      </c>
      <c r="C466" s="107">
        <v>15415019.762845848</v>
      </c>
      <c r="D466" s="107">
        <v>6729470.5640024059</v>
      </c>
      <c r="E466" s="107">
        <v>0</v>
      </c>
      <c r="F466" s="109">
        <f t="shared" si="7"/>
        <v>42887</v>
      </c>
      <c r="G466" s="14"/>
      <c r="H466" s="14"/>
      <c r="I466" s="14"/>
      <c r="J466" s="13"/>
    </row>
    <row r="467" spans="1:10" x14ac:dyDescent="0.25">
      <c r="A467" s="105">
        <v>42461</v>
      </c>
      <c r="B467" s="106">
        <v>15</v>
      </c>
      <c r="C467" s="107">
        <v>15415019.762845848</v>
      </c>
      <c r="D467" s="107">
        <v>6863452.7312996592</v>
      </c>
      <c r="E467" s="107">
        <v>0</v>
      </c>
      <c r="F467" s="109">
        <f t="shared" si="7"/>
        <v>42917</v>
      </c>
      <c r="G467" s="14"/>
      <c r="H467" s="14"/>
      <c r="I467" s="14"/>
      <c r="J467" s="13"/>
    </row>
    <row r="468" spans="1:10" x14ac:dyDescent="0.25">
      <c r="A468" s="105">
        <v>42461</v>
      </c>
      <c r="B468" s="106">
        <v>16</v>
      </c>
      <c r="C468" s="107">
        <v>15415019.762845848</v>
      </c>
      <c r="D468" s="107">
        <v>6972200</v>
      </c>
      <c r="E468" s="107">
        <v>0</v>
      </c>
      <c r="F468" s="109">
        <f t="shared" si="7"/>
        <v>42948</v>
      </c>
      <c r="G468" s="14"/>
      <c r="H468" s="14"/>
      <c r="I468" s="14"/>
      <c r="J468" s="13"/>
    </row>
    <row r="469" spans="1:10" x14ac:dyDescent="0.25">
      <c r="A469" s="105">
        <v>42461</v>
      </c>
      <c r="B469" s="106">
        <v>17</v>
      </c>
      <c r="C469" s="107">
        <v>15415019.762845848</v>
      </c>
      <c r="D469" s="107">
        <v>7479517.5110929506</v>
      </c>
      <c r="E469" s="107">
        <v>0</v>
      </c>
      <c r="F469" s="109">
        <f t="shared" si="7"/>
        <v>42979</v>
      </c>
      <c r="G469" s="14"/>
      <c r="H469" s="14"/>
      <c r="I469" s="14"/>
      <c r="J469" s="13"/>
    </row>
    <row r="470" spans="1:10" x14ac:dyDescent="0.25">
      <c r="A470" s="105">
        <v>42461</v>
      </c>
      <c r="B470" s="106">
        <v>18</v>
      </c>
      <c r="C470" s="107">
        <v>15415019.762845848</v>
      </c>
      <c r="D470" s="107">
        <v>7617750</v>
      </c>
      <c r="E470" s="107">
        <v>4272525</v>
      </c>
      <c r="F470" s="109">
        <f t="shared" si="7"/>
        <v>43009</v>
      </c>
      <c r="G470" s="14"/>
      <c r="H470" s="14"/>
      <c r="I470" s="14"/>
      <c r="J470" s="13"/>
    </row>
    <row r="471" spans="1:10" x14ac:dyDescent="0.25">
      <c r="A471" s="105">
        <v>42461</v>
      </c>
      <c r="B471" s="106">
        <v>19</v>
      </c>
      <c r="C471" s="107">
        <v>15415019.762845848</v>
      </c>
      <c r="D471" s="107">
        <v>7857906.4199333191</v>
      </c>
      <c r="E471" s="107">
        <v>4378350</v>
      </c>
      <c r="F471" s="109">
        <f t="shared" si="7"/>
        <v>43040</v>
      </c>
      <c r="G471" s="14"/>
      <c r="H471" s="14"/>
      <c r="I471" s="14"/>
      <c r="J471" s="13"/>
    </row>
    <row r="472" spans="1:10" x14ac:dyDescent="0.25">
      <c r="A472" s="105">
        <v>42461</v>
      </c>
      <c r="B472" s="106">
        <v>20</v>
      </c>
      <c r="C472" s="107">
        <v>15415019.762845848</v>
      </c>
      <c r="D472" s="107">
        <v>7913880</v>
      </c>
      <c r="E472" s="107">
        <v>4616520</v>
      </c>
      <c r="F472" s="109">
        <f t="shared" si="7"/>
        <v>43070</v>
      </c>
      <c r="G472" s="14"/>
      <c r="H472" s="14"/>
      <c r="I472" s="14"/>
      <c r="J472" s="13"/>
    </row>
    <row r="473" spans="1:10" x14ac:dyDescent="0.25">
      <c r="A473" s="105">
        <v>42461</v>
      </c>
      <c r="B473" s="106">
        <v>21</v>
      </c>
      <c r="C473" s="107">
        <v>15415019.762845848</v>
      </c>
      <c r="D473" s="107">
        <v>8005840</v>
      </c>
      <c r="E473" s="107">
        <v>4702157.5</v>
      </c>
      <c r="F473" s="109">
        <f t="shared" si="7"/>
        <v>43101</v>
      </c>
      <c r="G473" s="14"/>
      <c r="H473" s="14"/>
      <c r="I473" s="14"/>
      <c r="J473" s="13"/>
    </row>
    <row r="474" spans="1:10" x14ac:dyDescent="0.25">
      <c r="A474" s="105">
        <v>42461</v>
      </c>
      <c r="B474" s="106">
        <v>22</v>
      </c>
      <c r="C474" s="107">
        <v>15415019.762845848</v>
      </c>
      <c r="D474" s="107">
        <v>8087160</v>
      </c>
      <c r="E474" s="107">
        <v>4773302.5</v>
      </c>
      <c r="F474" s="109">
        <f t="shared" si="7"/>
        <v>43132</v>
      </c>
      <c r="G474" s="14"/>
      <c r="H474" s="14"/>
      <c r="I474" s="14"/>
      <c r="J474" s="13"/>
    </row>
    <row r="475" spans="1:10" x14ac:dyDescent="0.25">
      <c r="A475" s="105">
        <v>42461</v>
      </c>
      <c r="B475" s="106">
        <v>23</v>
      </c>
      <c r="C475" s="107">
        <v>15415019.762845848</v>
      </c>
      <c r="D475" s="107">
        <v>8186720</v>
      </c>
      <c r="E475" s="107">
        <v>4874750</v>
      </c>
      <c r="F475" s="109">
        <f t="shared" si="7"/>
        <v>43160</v>
      </c>
      <c r="G475" s="14"/>
      <c r="H475" s="14"/>
      <c r="I475" s="14"/>
      <c r="J475" s="13"/>
    </row>
    <row r="476" spans="1:10" x14ac:dyDescent="0.25">
      <c r="A476" s="105">
        <v>42461</v>
      </c>
      <c r="B476" s="106">
        <v>24</v>
      </c>
      <c r="C476" s="107">
        <v>15415019.762845848</v>
      </c>
      <c r="D476" s="107">
        <v>8262720</v>
      </c>
      <c r="E476" s="107">
        <v>4990690</v>
      </c>
      <c r="F476" s="109">
        <f t="shared" si="7"/>
        <v>43191</v>
      </c>
      <c r="G476" s="14"/>
      <c r="H476" s="14"/>
      <c r="I476" s="14"/>
      <c r="J476" s="13"/>
    </row>
    <row r="477" spans="1:10" x14ac:dyDescent="0.25">
      <c r="A477" s="105">
        <v>42461</v>
      </c>
      <c r="B477" s="106">
        <v>25</v>
      </c>
      <c r="C477" s="107">
        <v>15415019.762845848</v>
      </c>
      <c r="D477" s="107">
        <v>8330360</v>
      </c>
      <c r="E477" s="107">
        <v>5068422.5</v>
      </c>
      <c r="F477" s="109">
        <f t="shared" si="7"/>
        <v>43221</v>
      </c>
      <c r="G477" s="14"/>
      <c r="H477" s="14"/>
      <c r="I477" s="14"/>
      <c r="J477" s="13"/>
    </row>
    <row r="478" spans="1:10" x14ac:dyDescent="0.25">
      <c r="A478" s="105">
        <v>42461</v>
      </c>
      <c r="B478" s="106">
        <v>26</v>
      </c>
      <c r="C478" s="107">
        <v>15415019.762845848</v>
      </c>
      <c r="D478" s="107">
        <v>8707964.9657000583</v>
      </c>
      <c r="E478" s="107">
        <v>5119805</v>
      </c>
      <c r="F478" s="109">
        <f t="shared" si="7"/>
        <v>43252</v>
      </c>
      <c r="G478" s="14"/>
      <c r="H478" s="14"/>
      <c r="I478" s="14"/>
      <c r="J478" s="13"/>
    </row>
    <row r="479" spans="1:10" x14ac:dyDescent="0.25">
      <c r="A479" s="105">
        <v>42461</v>
      </c>
      <c r="B479" s="106">
        <v>27</v>
      </c>
      <c r="C479" s="107">
        <v>15415019.762845848</v>
      </c>
      <c r="D479" s="107">
        <v>8791910</v>
      </c>
      <c r="E479" s="107">
        <v>5172505</v>
      </c>
      <c r="F479" s="109">
        <f t="shared" si="7"/>
        <v>43282</v>
      </c>
      <c r="G479" s="14"/>
      <c r="H479" s="14"/>
      <c r="I479" s="14"/>
      <c r="J479" s="13"/>
    </row>
    <row r="480" spans="1:10" x14ac:dyDescent="0.25">
      <c r="A480" s="105">
        <v>42461</v>
      </c>
      <c r="B480" s="106">
        <v>28</v>
      </c>
      <c r="C480" s="107">
        <v>15415019.762845848</v>
      </c>
      <c r="D480" s="107">
        <v>8848790</v>
      </c>
      <c r="E480" s="107">
        <v>5215982.5</v>
      </c>
      <c r="F480" s="109">
        <f t="shared" si="7"/>
        <v>43313</v>
      </c>
      <c r="G480" s="14"/>
      <c r="H480" s="14"/>
      <c r="I480" s="14"/>
      <c r="J480" s="13"/>
    </row>
    <row r="481" spans="1:10" x14ac:dyDescent="0.25">
      <c r="A481" s="105">
        <v>42461</v>
      </c>
      <c r="B481" s="106">
        <v>29</v>
      </c>
      <c r="C481" s="107">
        <v>15415019.762845848</v>
      </c>
      <c r="D481" s="107">
        <v>9133839.1418679897</v>
      </c>
      <c r="E481" s="107">
        <v>5247602.5</v>
      </c>
      <c r="F481" s="109">
        <f t="shared" si="7"/>
        <v>43344</v>
      </c>
      <c r="G481" s="14"/>
      <c r="H481" s="14"/>
      <c r="I481" s="14"/>
      <c r="J481" s="13"/>
    </row>
    <row r="482" spans="1:10" x14ac:dyDescent="0.25">
      <c r="A482" s="105">
        <v>42461</v>
      </c>
      <c r="B482" s="106">
        <v>30</v>
      </c>
      <c r="C482" s="107">
        <v>15415019.762845848</v>
      </c>
      <c r="D482" s="107">
        <v>9175600</v>
      </c>
      <c r="E482" s="107">
        <v>5279222.5</v>
      </c>
      <c r="F482" s="109">
        <f t="shared" si="7"/>
        <v>43374</v>
      </c>
      <c r="G482" s="14"/>
      <c r="H482" s="14"/>
      <c r="I482" s="14"/>
      <c r="J482" s="13"/>
    </row>
    <row r="483" spans="1:10" x14ac:dyDescent="0.25">
      <c r="A483" s="105">
        <v>42461</v>
      </c>
      <c r="B483" s="106">
        <v>31</v>
      </c>
      <c r="C483" s="107">
        <v>15415019.762845848</v>
      </c>
      <c r="D483" s="107">
        <v>9243730</v>
      </c>
      <c r="E483" s="107">
        <v>5305572.5</v>
      </c>
      <c r="F483" s="109">
        <f t="shared" si="7"/>
        <v>43405</v>
      </c>
      <c r="G483" s="14"/>
      <c r="H483" s="14"/>
      <c r="I483" s="14"/>
      <c r="J483" s="13"/>
    </row>
    <row r="484" spans="1:10" x14ac:dyDescent="0.25">
      <c r="A484" s="105">
        <v>42461</v>
      </c>
      <c r="B484" s="106">
        <v>32</v>
      </c>
      <c r="C484" s="107">
        <v>15415019.762845848</v>
      </c>
      <c r="D484" s="107">
        <v>9273885</v>
      </c>
      <c r="E484" s="107">
        <v>5498480</v>
      </c>
      <c r="F484" s="109">
        <f t="shared" si="7"/>
        <v>43435</v>
      </c>
      <c r="G484" s="14"/>
      <c r="H484" s="14"/>
      <c r="I484" s="14"/>
      <c r="J484" s="13"/>
    </row>
    <row r="485" spans="1:10" x14ac:dyDescent="0.25">
      <c r="A485" s="105">
        <v>42461</v>
      </c>
      <c r="B485" s="106">
        <v>33</v>
      </c>
      <c r="C485" s="107">
        <v>15415019.762845848</v>
      </c>
      <c r="D485" s="107">
        <v>9302410</v>
      </c>
      <c r="E485" s="107">
        <v>5520240</v>
      </c>
      <c r="F485" s="109">
        <f t="shared" si="7"/>
        <v>43466</v>
      </c>
      <c r="G485" s="14"/>
      <c r="H485" s="14"/>
      <c r="I485" s="14"/>
      <c r="J485" s="13"/>
    </row>
    <row r="486" spans="1:10" x14ac:dyDescent="0.25">
      <c r="A486" s="105">
        <v>42461</v>
      </c>
      <c r="B486" s="106">
        <v>34</v>
      </c>
      <c r="C486" s="107">
        <v>15415019.762845848</v>
      </c>
      <c r="D486" s="107">
        <v>9329305</v>
      </c>
      <c r="E486" s="107">
        <v>5536560</v>
      </c>
      <c r="F486" s="109">
        <f t="shared" si="7"/>
        <v>43497</v>
      </c>
      <c r="G486" s="14"/>
      <c r="H486" s="14"/>
      <c r="I486" s="14"/>
      <c r="J486" s="13"/>
    </row>
    <row r="487" spans="1:10" x14ac:dyDescent="0.25">
      <c r="A487" s="105">
        <v>42461</v>
      </c>
      <c r="B487" s="106">
        <v>35</v>
      </c>
      <c r="C487" s="107">
        <v>15415019.762845848</v>
      </c>
      <c r="D487" s="107">
        <v>9359460</v>
      </c>
      <c r="E487" s="107">
        <v>5555600</v>
      </c>
      <c r="F487" s="109">
        <f t="shared" si="7"/>
        <v>43525</v>
      </c>
      <c r="G487" s="14"/>
      <c r="H487" s="14"/>
      <c r="I487" s="14"/>
      <c r="J487" s="13"/>
    </row>
    <row r="488" spans="1:10" x14ac:dyDescent="0.25">
      <c r="A488" s="105">
        <v>42461</v>
      </c>
      <c r="B488" s="106">
        <v>36</v>
      </c>
      <c r="C488" s="107">
        <v>15415019.762845848</v>
      </c>
      <c r="D488" s="107">
        <v>9383910</v>
      </c>
      <c r="E488" s="107">
        <v>5574640</v>
      </c>
      <c r="F488" s="109">
        <f t="shared" si="7"/>
        <v>43556</v>
      </c>
      <c r="G488" s="14"/>
      <c r="H488" s="14"/>
      <c r="I488" s="14"/>
      <c r="J488" s="13"/>
    </row>
    <row r="489" spans="1:10" x14ac:dyDescent="0.25">
      <c r="A489" s="105">
        <v>42461</v>
      </c>
      <c r="B489" s="106">
        <v>37</v>
      </c>
      <c r="C489" s="107">
        <v>15415019.762845848</v>
      </c>
      <c r="D489" s="107">
        <v>9405915</v>
      </c>
      <c r="E489" s="107">
        <v>5592320</v>
      </c>
      <c r="F489" s="109">
        <f t="shared" si="7"/>
        <v>43586</v>
      </c>
      <c r="G489" s="14"/>
      <c r="H489" s="14"/>
      <c r="I489" s="14"/>
      <c r="J489" s="13"/>
    </row>
    <row r="490" spans="1:10" x14ac:dyDescent="0.25">
      <c r="A490" s="105">
        <v>42461</v>
      </c>
      <c r="B490" s="106">
        <v>38</v>
      </c>
      <c r="C490" s="107">
        <v>15415019.762845848</v>
      </c>
      <c r="D490" s="107">
        <v>9429550</v>
      </c>
      <c r="E490" s="107">
        <v>5607280</v>
      </c>
      <c r="F490" s="109">
        <f t="shared" si="7"/>
        <v>43617</v>
      </c>
      <c r="G490" s="14"/>
      <c r="H490" s="14"/>
      <c r="I490" s="14"/>
      <c r="J490" s="13"/>
    </row>
    <row r="491" spans="1:10" x14ac:dyDescent="0.25">
      <c r="A491" s="105">
        <v>42461</v>
      </c>
      <c r="B491" s="106">
        <v>39</v>
      </c>
      <c r="C491" s="107">
        <v>15415019.762845848</v>
      </c>
      <c r="D491" s="107">
        <v>9452370</v>
      </c>
      <c r="E491" s="107">
        <v>5620880</v>
      </c>
      <c r="F491" s="109">
        <f t="shared" si="7"/>
        <v>43647</v>
      </c>
      <c r="G491" s="14"/>
      <c r="H491" s="14"/>
      <c r="I491" s="14"/>
      <c r="J491" s="13"/>
    </row>
    <row r="492" spans="1:10" x14ac:dyDescent="0.25">
      <c r="A492" s="105">
        <v>42461</v>
      </c>
      <c r="B492" s="106">
        <v>40</v>
      </c>
      <c r="C492" s="107">
        <v>15415019.762845848</v>
      </c>
      <c r="D492" s="107">
        <v>9471115</v>
      </c>
      <c r="E492" s="107">
        <v>5633120</v>
      </c>
      <c r="F492" s="109">
        <f t="shared" si="7"/>
        <v>43678</v>
      </c>
      <c r="G492" s="14"/>
      <c r="H492" s="14"/>
      <c r="I492" s="14"/>
      <c r="J492" s="13"/>
    </row>
    <row r="493" spans="1:10" x14ac:dyDescent="0.25">
      <c r="A493" s="105">
        <v>42461</v>
      </c>
      <c r="B493" s="106">
        <v>41</v>
      </c>
      <c r="C493" s="107">
        <v>15415019.762845848</v>
      </c>
      <c r="D493" s="107">
        <v>9484970</v>
      </c>
      <c r="E493" s="107">
        <v>5641280</v>
      </c>
      <c r="F493" s="109">
        <f t="shared" si="7"/>
        <v>43709</v>
      </c>
      <c r="G493" s="14"/>
      <c r="H493" s="14"/>
      <c r="I493" s="14"/>
      <c r="J493" s="13"/>
    </row>
    <row r="494" spans="1:10" x14ac:dyDescent="0.25">
      <c r="A494" s="105">
        <v>42461</v>
      </c>
      <c r="B494" s="106">
        <v>42</v>
      </c>
      <c r="C494" s="107">
        <v>15415019.762845848</v>
      </c>
      <c r="D494" s="107">
        <v>9499640</v>
      </c>
      <c r="E494" s="107">
        <v>5650800</v>
      </c>
      <c r="F494" s="109">
        <f t="shared" si="7"/>
        <v>43739</v>
      </c>
      <c r="G494" s="14"/>
      <c r="H494" s="14"/>
      <c r="I494" s="14"/>
      <c r="J494" s="13"/>
    </row>
    <row r="495" spans="1:10" x14ac:dyDescent="0.25">
      <c r="A495" s="105">
        <v>42461</v>
      </c>
      <c r="B495" s="106">
        <v>43</v>
      </c>
      <c r="C495" s="107">
        <v>15415019.762845848</v>
      </c>
      <c r="D495" s="107">
        <v>9511050</v>
      </c>
      <c r="E495" s="107">
        <v>5660320</v>
      </c>
      <c r="F495" s="109">
        <f t="shared" si="7"/>
        <v>43770</v>
      </c>
      <c r="G495" s="14"/>
      <c r="H495" s="14"/>
      <c r="I495" s="14"/>
      <c r="J495" s="13"/>
    </row>
    <row r="496" spans="1:10" x14ac:dyDescent="0.25">
      <c r="A496" s="105">
        <v>42461</v>
      </c>
      <c r="B496" s="106">
        <v>44</v>
      </c>
      <c r="C496" s="107">
        <v>15415019.762845848</v>
      </c>
      <c r="D496" s="107">
        <v>9520830</v>
      </c>
      <c r="E496" s="107">
        <v>5663040</v>
      </c>
      <c r="F496" s="109">
        <f t="shared" si="7"/>
        <v>43800</v>
      </c>
      <c r="G496" s="14"/>
      <c r="H496" s="14"/>
      <c r="I496" s="14"/>
      <c r="J496" s="13"/>
    </row>
    <row r="497" spans="1:10" x14ac:dyDescent="0.25">
      <c r="A497" s="105">
        <v>42491</v>
      </c>
      <c r="B497" s="106">
        <v>0</v>
      </c>
      <c r="C497" s="107">
        <v>16276115.189158669</v>
      </c>
      <c r="D497" s="107">
        <v>619110.0424558298</v>
      </c>
      <c r="E497" s="107">
        <v>0</v>
      </c>
      <c r="F497" s="109">
        <f t="shared" si="7"/>
        <v>42491</v>
      </c>
      <c r="G497" s="14"/>
      <c r="H497" s="14"/>
      <c r="I497" s="14"/>
      <c r="J497" s="13"/>
    </row>
    <row r="498" spans="1:10" x14ac:dyDescent="0.25">
      <c r="A498" s="105">
        <v>42491</v>
      </c>
      <c r="B498" s="106">
        <v>1</v>
      </c>
      <c r="C498" s="107">
        <v>16276115.189158669</v>
      </c>
      <c r="D498" s="107">
        <v>1625445.985372511</v>
      </c>
      <c r="E498" s="107">
        <v>0</v>
      </c>
      <c r="F498" s="109">
        <f t="shared" si="7"/>
        <v>42522</v>
      </c>
      <c r="G498" s="14"/>
      <c r="H498" s="14"/>
      <c r="I498" s="14"/>
      <c r="J498" s="13"/>
    </row>
    <row r="499" spans="1:10" x14ac:dyDescent="0.25">
      <c r="A499" s="105">
        <v>42491</v>
      </c>
      <c r="B499" s="106">
        <v>2</v>
      </c>
      <c r="C499" s="107">
        <v>16276115.189158669</v>
      </c>
      <c r="D499" s="107">
        <v>2315061.2753806286</v>
      </c>
      <c r="E499" s="107">
        <v>0</v>
      </c>
      <c r="F499" s="109">
        <f t="shared" si="7"/>
        <v>42552</v>
      </c>
      <c r="G499" s="14"/>
      <c r="H499" s="14"/>
      <c r="I499" s="14"/>
      <c r="J499" s="13"/>
    </row>
    <row r="500" spans="1:10" x14ac:dyDescent="0.25">
      <c r="A500" s="105">
        <v>42491</v>
      </c>
      <c r="B500" s="106">
        <v>3</v>
      </c>
      <c r="C500" s="107">
        <v>16276115.189158669</v>
      </c>
      <c r="D500" s="107">
        <v>2964596.5934603596</v>
      </c>
      <c r="E500" s="107">
        <v>0</v>
      </c>
      <c r="F500" s="109">
        <f t="shared" si="7"/>
        <v>42583</v>
      </c>
      <c r="G500" s="14"/>
      <c r="H500" s="14"/>
      <c r="I500" s="14"/>
      <c r="J500" s="13"/>
    </row>
    <row r="501" spans="1:10" x14ac:dyDescent="0.25">
      <c r="A501" s="105">
        <v>42491</v>
      </c>
      <c r="B501" s="106">
        <v>4</v>
      </c>
      <c r="C501" s="107">
        <v>16276115.189158669</v>
      </c>
      <c r="D501" s="107">
        <v>3644820.6797438161</v>
      </c>
      <c r="E501" s="107">
        <v>0</v>
      </c>
      <c r="F501" s="109">
        <f t="shared" si="7"/>
        <v>42614</v>
      </c>
      <c r="G501" s="14"/>
      <c r="H501" s="14"/>
      <c r="I501" s="14"/>
      <c r="J501" s="13"/>
    </row>
    <row r="502" spans="1:10" x14ac:dyDescent="0.25">
      <c r="A502" s="105">
        <v>42491</v>
      </c>
      <c r="B502" s="106">
        <v>5</v>
      </c>
      <c r="C502" s="107">
        <v>16276115.189158669</v>
      </c>
      <c r="D502" s="107">
        <v>4024075.2517197304</v>
      </c>
      <c r="E502" s="107">
        <v>0</v>
      </c>
      <c r="F502" s="109">
        <f t="shared" si="7"/>
        <v>42644</v>
      </c>
      <c r="G502" s="14"/>
      <c r="H502" s="14"/>
      <c r="I502" s="14"/>
      <c r="J502" s="13"/>
    </row>
    <row r="503" spans="1:10" x14ac:dyDescent="0.25">
      <c r="A503" s="105">
        <v>42491</v>
      </c>
      <c r="B503" s="106">
        <v>6</v>
      </c>
      <c r="C503" s="107">
        <v>16276115.189158669</v>
      </c>
      <c r="D503" s="107">
        <v>4528994.3351600189</v>
      </c>
      <c r="E503" s="107">
        <v>0</v>
      </c>
      <c r="F503" s="109">
        <f t="shared" si="7"/>
        <v>42675</v>
      </c>
      <c r="G503" s="14"/>
      <c r="H503" s="14"/>
      <c r="I503" s="14"/>
      <c r="J503" s="13"/>
    </row>
    <row r="504" spans="1:10" x14ac:dyDescent="0.25">
      <c r="A504" s="105">
        <v>42491</v>
      </c>
      <c r="B504" s="106">
        <v>7</v>
      </c>
      <c r="C504" s="107">
        <v>16276115.189158669</v>
      </c>
      <c r="D504" s="107">
        <v>4852066.1074046521</v>
      </c>
      <c r="E504" s="107">
        <v>0</v>
      </c>
      <c r="F504" s="109">
        <f t="shared" si="7"/>
        <v>42705</v>
      </c>
      <c r="G504" s="14"/>
      <c r="H504" s="14"/>
      <c r="I504" s="14"/>
      <c r="J504" s="13"/>
    </row>
    <row r="505" spans="1:10" x14ac:dyDescent="0.25">
      <c r="A505" s="105">
        <v>42491</v>
      </c>
      <c r="B505" s="106">
        <v>8</v>
      </c>
      <c r="C505" s="107">
        <v>16276115.189158669</v>
      </c>
      <c r="D505" s="107">
        <v>5165509.5277269939</v>
      </c>
      <c r="E505" s="107">
        <v>0</v>
      </c>
      <c r="F505" s="109">
        <f t="shared" si="7"/>
        <v>42736</v>
      </c>
      <c r="G505" s="14"/>
      <c r="H505" s="14"/>
      <c r="I505" s="14"/>
      <c r="J505" s="13"/>
    </row>
    <row r="506" spans="1:10" x14ac:dyDescent="0.25">
      <c r="A506" s="105">
        <v>42491</v>
      </c>
      <c r="B506" s="106">
        <v>9</v>
      </c>
      <c r="C506" s="107">
        <v>16276115.189158669</v>
      </c>
      <c r="D506" s="107">
        <v>5451622.8899133811</v>
      </c>
      <c r="E506" s="107">
        <v>0</v>
      </c>
      <c r="F506" s="109">
        <f t="shared" si="7"/>
        <v>42767</v>
      </c>
      <c r="G506" s="14"/>
      <c r="H506" s="14"/>
      <c r="I506" s="14"/>
      <c r="J506" s="13"/>
    </row>
    <row r="507" spans="1:10" x14ac:dyDescent="0.25">
      <c r="A507" s="105">
        <v>42491</v>
      </c>
      <c r="B507" s="106">
        <v>10</v>
      </c>
      <c r="C507" s="107">
        <v>16276115.189158669</v>
      </c>
      <c r="D507" s="107">
        <v>5690310</v>
      </c>
      <c r="E507" s="107">
        <v>0</v>
      </c>
      <c r="F507" s="109">
        <f t="shared" si="7"/>
        <v>42795</v>
      </c>
      <c r="G507" s="14"/>
      <c r="H507" s="14"/>
      <c r="I507" s="14"/>
      <c r="J507" s="13"/>
    </row>
    <row r="508" spans="1:10" x14ac:dyDescent="0.25">
      <c r="A508" s="105">
        <v>42491</v>
      </c>
      <c r="B508" s="106">
        <v>11</v>
      </c>
      <c r="C508" s="107">
        <v>16276115.189158669</v>
      </c>
      <c r="D508" s="107">
        <v>5957640</v>
      </c>
      <c r="E508" s="107">
        <v>0</v>
      </c>
      <c r="F508" s="109">
        <f t="shared" si="7"/>
        <v>42826</v>
      </c>
      <c r="G508" s="14"/>
      <c r="H508" s="14"/>
      <c r="I508" s="14"/>
      <c r="J508" s="13"/>
    </row>
    <row r="509" spans="1:10" x14ac:dyDescent="0.25">
      <c r="A509" s="105">
        <v>42491</v>
      </c>
      <c r="B509" s="106">
        <v>12</v>
      </c>
      <c r="C509" s="107">
        <v>16276115.189158669</v>
      </c>
      <c r="D509" s="107">
        <v>6224970</v>
      </c>
      <c r="E509" s="107">
        <v>0</v>
      </c>
      <c r="F509" s="109">
        <f t="shared" si="7"/>
        <v>42856</v>
      </c>
      <c r="G509" s="14"/>
      <c r="H509" s="14"/>
      <c r="I509" s="14"/>
      <c r="J509" s="13"/>
    </row>
    <row r="510" spans="1:10" x14ac:dyDescent="0.25">
      <c r="A510" s="105">
        <v>42491</v>
      </c>
      <c r="B510" s="106">
        <v>13</v>
      </c>
      <c r="C510" s="107">
        <v>16276115.189158669</v>
      </c>
      <c r="D510" s="107">
        <v>6953328.9044724926</v>
      </c>
      <c r="E510" s="107">
        <v>0</v>
      </c>
      <c r="F510" s="109">
        <f t="shared" si="7"/>
        <v>42887</v>
      </c>
      <c r="G510" s="14"/>
      <c r="H510" s="14"/>
      <c r="I510" s="14"/>
      <c r="J510" s="13"/>
    </row>
    <row r="511" spans="1:10" x14ac:dyDescent="0.25">
      <c r="A511" s="105">
        <v>42491</v>
      </c>
      <c r="B511" s="106">
        <v>14</v>
      </c>
      <c r="C511" s="107">
        <v>16276115.189158669</v>
      </c>
      <c r="D511" s="107">
        <v>7119086.8079896932</v>
      </c>
      <c r="E511" s="107">
        <v>0</v>
      </c>
      <c r="F511" s="109">
        <f t="shared" si="7"/>
        <v>42917</v>
      </c>
      <c r="G511" s="14"/>
      <c r="H511" s="14"/>
      <c r="I511" s="14"/>
      <c r="J511" s="13"/>
    </row>
    <row r="512" spans="1:10" x14ac:dyDescent="0.25">
      <c r="A512" s="105">
        <v>42491</v>
      </c>
      <c r="B512" s="106">
        <v>15</v>
      </c>
      <c r="C512" s="107">
        <v>16276115.189158669</v>
      </c>
      <c r="D512" s="107">
        <v>7260460</v>
      </c>
      <c r="E512" s="107">
        <v>0</v>
      </c>
      <c r="F512" s="109">
        <f t="shared" si="7"/>
        <v>42948</v>
      </c>
      <c r="G512" s="14"/>
      <c r="H512" s="14"/>
      <c r="I512" s="14"/>
      <c r="J512" s="13"/>
    </row>
    <row r="513" spans="1:10" x14ac:dyDescent="0.25">
      <c r="A513" s="105">
        <v>42491</v>
      </c>
      <c r="B513" s="106">
        <v>16</v>
      </c>
      <c r="C513" s="107">
        <v>16276115.189158669</v>
      </c>
      <c r="D513" s="107">
        <v>7814834.6175644454</v>
      </c>
      <c r="E513" s="107">
        <v>0</v>
      </c>
      <c r="F513" s="109">
        <f t="shared" si="7"/>
        <v>42979</v>
      </c>
      <c r="G513" s="14"/>
      <c r="H513" s="14"/>
      <c r="I513" s="14"/>
      <c r="J513" s="13"/>
    </row>
    <row r="514" spans="1:10" x14ac:dyDescent="0.25">
      <c r="A514" s="105">
        <v>42491</v>
      </c>
      <c r="B514" s="106">
        <v>17</v>
      </c>
      <c r="C514" s="107">
        <v>16276115.189158669</v>
      </c>
      <c r="D514" s="107">
        <v>7974000</v>
      </c>
      <c r="E514" s="107">
        <v>0</v>
      </c>
      <c r="F514" s="109">
        <f t="shared" si="7"/>
        <v>43009</v>
      </c>
      <c r="G514" s="14"/>
      <c r="H514" s="14"/>
      <c r="I514" s="14"/>
      <c r="J514" s="13"/>
    </row>
    <row r="515" spans="1:10" x14ac:dyDescent="0.25">
      <c r="A515" s="105">
        <v>42491</v>
      </c>
      <c r="B515" s="106">
        <v>18</v>
      </c>
      <c r="C515" s="107">
        <v>16276115.189158669</v>
      </c>
      <c r="D515" s="107">
        <v>8237290.4777055029</v>
      </c>
      <c r="E515" s="107">
        <v>4424310</v>
      </c>
      <c r="F515" s="109">
        <f t="shared" ref="F515:F578" si="8">EDATE(A515,B515)</f>
        <v>43040</v>
      </c>
      <c r="G515" s="14"/>
      <c r="H515" s="14"/>
      <c r="I515" s="14"/>
      <c r="J515" s="13"/>
    </row>
    <row r="516" spans="1:10" x14ac:dyDescent="0.25">
      <c r="A516" s="105">
        <v>42491</v>
      </c>
      <c r="B516" s="106">
        <v>19</v>
      </c>
      <c r="C516" s="107">
        <v>16276115.189158669</v>
      </c>
      <c r="D516" s="107">
        <v>8307560</v>
      </c>
      <c r="E516" s="107">
        <v>4672196</v>
      </c>
      <c r="F516" s="109">
        <f t="shared" si="8"/>
        <v>43070</v>
      </c>
      <c r="G516" s="14"/>
      <c r="H516" s="14"/>
      <c r="I516" s="14"/>
      <c r="J516" s="13"/>
    </row>
    <row r="517" spans="1:10" x14ac:dyDescent="0.25">
      <c r="A517" s="105">
        <v>42491</v>
      </c>
      <c r="B517" s="106">
        <v>20</v>
      </c>
      <c r="C517" s="107">
        <v>16276115.189158669</v>
      </c>
      <c r="D517" s="107">
        <v>8410160</v>
      </c>
      <c r="E517" s="107">
        <v>4767521</v>
      </c>
      <c r="F517" s="109">
        <f t="shared" si="8"/>
        <v>43101</v>
      </c>
      <c r="G517" s="14"/>
      <c r="H517" s="14"/>
      <c r="I517" s="14"/>
      <c r="J517" s="13"/>
    </row>
    <row r="518" spans="1:10" x14ac:dyDescent="0.25">
      <c r="A518" s="105">
        <v>42491</v>
      </c>
      <c r="B518" s="106">
        <v>21</v>
      </c>
      <c r="C518" s="107">
        <v>16276115.189158669</v>
      </c>
      <c r="D518" s="107">
        <v>8503640</v>
      </c>
      <c r="E518" s="107">
        <v>4843781</v>
      </c>
      <c r="F518" s="109">
        <f t="shared" si="8"/>
        <v>43132</v>
      </c>
      <c r="G518" s="14"/>
      <c r="H518" s="14"/>
      <c r="I518" s="14"/>
      <c r="J518" s="13"/>
    </row>
    <row r="519" spans="1:10" x14ac:dyDescent="0.25">
      <c r="A519" s="105">
        <v>42491</v>
      </c>
      <c r="B519" s="106">
        <v>22</v>
      </c>
      <c r="C519" s="107">
        <v>16276115.189158669</v>
      </c>
      <c r="D519" s="107">
        <v>8607000</v>
      </c>
      <c r="E519" s="107">
        <v>4946732</v>
      </c>
      <c r="F519" s="109">
        <f t="shared" si="8"/>
        <v>43160</v>
      </c>
      <c r="G519" s="14"/>
      <c r="H519" s="14"/>
      <c r="I519" s="14"/>
      <c r="J519" s="13"/>
    </row>
    <row r="520" spans="1:10" x14ac:dyDescent="0.25">
      <c r="A520" s="105">
        <v>42491</v>
      </c>
      <c r="B520" s="106">
        <v>23</v>
      </c>
      <c r="C520" s="107">
        <v>16276115.189158669</v>
      </c>
      <c r="D520" s="107">
        <v>8702760</v>
      </c>
      <c r="E520" s="107">
        <v>5043328</v>
      </c>
      <c r="F520" s="109">
        <f t="shared" si="8"/>
        <v>43191</v>
      </c>
      <c r="G520" s="14"/>
      <c r="H520" s="14"/>
      <c r="I520" s="14"/>
      <c r="J520" s="13"/>
    </row>
    <row r="521" spans="1:10" x14ac:dyDescent="0.25">
      <c r="A521" s="105">
        <v>42491</v>
      </c>
      <c r="B521" s="106">
        <v>24</v>
      </c>
      <c r="C521" s="107">
        <v>16276115.189158669</v>
      </c>
      <c r="D521" s="107">
        <v>8789400</v>
      </c>
      <c r="E521" s="107">
        <v>5171699</v>
      </c>
      <c r="F521" s="109">
        <f t="shared" si="8"/>
        <v>43221</v>
      </c>
      <c r="G521" s="14"/>
      <c r="H521" s="14"/>
      <c r="I521" s="14"/>
      <c r="J521" s="13"/>
    </row>
    <row r="522" spans="1:10" x14ac:dyDescent="0.25">
      <c r="A522" s="105">
        <v>42491</v>
      </c>
      <c r="B522" s="106">
        <v>25</v>
      </c>
      <c r="C522" s="107">
        <v>16276115.189158669</v>
      </c>
      <c r="D522" s="107">
        <v>9199143.0710537154</v>
      </c>
      <c r="E522" s="107">
        <v>5249230</v>
      </c>
      <c r="F522" s="109">
        <f t="shared" si="8"/>
        <v>43252</v>
      </c>
      <c r="G522" s="14"/>
      <c r="H522" s="14"/>
      <c r="I522" s="14"/>
      <c r="J522" s="13"/>
    </row>
    <row r="523" spans="1:10" x14ac:dyDescent="0.25">
      <c r="A523" s="105">
        <v>42491</v>
      </c>
      <c r="B523" s="106">
        <v>26</v>
      </c>
      <c r="C523" s="107">
        <v>16276115.189158669</v>
      </c>
      <c r="D523" s="107">
        <v>9293560</v>
      </c>
      <c r="E523" s="107">
        <v>5307696</v>
      </c>
      <c r="F523" s="109">
        <f t="shared" si="8"/>
        <v>43282</v>
      </c>
      <c r="G523" s="14"/>
      <c r="H523" s="14"/>
      <c r="I523" s="14"/>
      <c r="J523" s="13"/>
    </row>
    <row r="524" spans="1:10" x14ac:dyDescent="0.25">
      <c r="A524" s="105">
        <v>42491</v>
      </c>
      <c r="B524" s="106">
        <v>27</v>
      </c>
      <c r="C524" s="107">
        <v>16276115.189158669</v>
      </c>
      <c r="D524" s="107">
        <v>9359920</v>
      </c>
      <c r="E524" s="107">
        <v>5361078</v>
      </c>
      <c r="F524" s="109">
        <f t="shared" si="8"/>
        <v>43313</v>
      </c>
      <c r="G524" s="14"/>
      <c r="H524" s="14"/>
      <c r="I524" s="14"/>
      <c r="J524" s="13"/>
    </row>
    <row r="525" spans="1:10" x14ac:dyDescent="0.25">
      <c r="A525" s="105">
        <v>42491</v>
      </c>
      <c r="B525" s="106">
        <v>28</v>
      </c>
      <c r="C525" s="107">
        <v>16276115.189158669</v>
      </c>
      <c r="D525" s="107">
        <v>9664630.9313456565</v>
      </c>
      <c r="E525" s="107">
        <v>5401750</v>
      </c>
      <c r="F525" s="109">
        <f t="shared" si="8"/>
        <v>43344</v>
      </c>
      <c r="G525" s="14"/>
      <c r="H525" s="14"/>
      <c r="I525" s="14"/>
      <c r="J525" s="13"/>
    </row>
    <row r="526" spans="1:10" x14ac:dyDescent="0.25">
      <c r="A526" s="105">
        <v>42491</v>
      </c>
      <c r="B526" s="106">
        <v>29</v>
      </c>
      <c r="C526" s="107">
        <v>16276115.189158669</v>
      </c>
      <c r="D526" s="107">
        <v>9715580</v>
      </c>
      <c r="E526" s="107">
        <v>5439880</v>
      </c>
      <c r="F526" s="109">
        <f t="shared" si="8"/>
        <v>43374</v>
      </c>
      <c r="G526" s="14"/>
      <c r="H526" s="14"/>
      <c r="I526" s="14"/>
      <c r="J526" s="13"/>
    </row>
    <row r="527" spans="1:10" x14ac:dyDescent="0.25">
      <c r="A527" s="105">
        <v>42491</v>
      </c>
      <c r="B527" s="106">
        <v>30</v>
      </c>
      <c r="C527" s="107">
        <v>16276115.189158669</v>
      </c>
      <c r="D527" s="107">
        <v>9788965</v>
      </c>
      <c r="E527" s="107">
        <v>5470384</v>
      </c>
      <c r="F527" s="109">
        <f t="shared" si="8"/>
        <v>43405</v>
      </c>
      <c r="G527" s="14"/>
      <c r="H527" s="14"/>
      <c r="I527" s="14"/>
      <c r="J527" s="13"/>
    </row>
    <row r="528" spans="1:10" x14ac:dyDescent="0.25">
      <c r="A528" s="105">
        <v>42491</v>
      </c>
      <c r="B528" s="106">
        <v>31</v>
      </c>
      <c r="C528" s="107">
        <v>16276115.189158669</v>
      </c>
      <c r="D528" s="107">
        <v>9824010</v>
      </c>
      <c r="E528" s="107">
        <v>5670464</v>
      </c>
      <c r="F528" s="109">
        <f t="shared" si="8"/>
        <v>43435</v>
      </c>
      <c r="G528" s="14"/>
      <c r="H528" s="14"/>
      <c r="I528" s="14"/>
      <c r="J528" s="13"/>
    </row>
    <row r="529" spans="1:10" x14ac:dyDescent="0.25">
      <c r="A529" s="105">
        <v>42491</v>
      </c>
      <c r="B529" s="106">
        <v>32</v>
      </c>
      <c r="C529" s="107">
        <v>16276115.189158669</v>
      </c>
      <c r="D529" s="107">
        <v>9857425</v>
      </c>
      <c r="E529" s="107">
        <v>5692768</v>
      </c>
      <c r="F529" s="109">
        <f t="shared" si="8"/>
        <v>43466</v>
      </c>
      <c r="G529" s="14"/>
      <c r="H529" s="14"/>
      <c r="I529" s="14"/>
      <c r="J529" s="13"/>
    </row>
    <row r="530" spans="1:10" x14ac:dyDescent="0.25">
      <c r="A530" s="105">
        <v>42491</v>
      </c>
      <c r="B530" s="106">
        <v>33</v>
      </c>
      <c r="C530" s="107">
        <v>16276115.189158669</v>
      </c>
      <c r="D530" s="107">
        <v>9887580</v>
      </c>
      <c r="E530" s="107">
        <v>5708512</v>
      </c>
      <c r="F530" s="109">
        <f t="shared" si="8"/>
        <v>43497</v>
      </c>
      <c r="G530" s="14"/>
      <c r="H530" s="14"/>
      <c r="I530" s="14"/>
      <c r="J530" s="13"/>
    </row>
    <row r="531" spans="1:10" x14ac:dyDescent="0.25">
      <c r="A531" s="105">
        <v>42491</v>
      </c>
      <c r="B531" s="106">
        <v>34</v>
      </c>
      <c r="C531" s="107">
        <v>16276115.189158669</v>
      </c>
      <c r="D531" s="107">
        <v>9921810</v>
      </c>
      <c r="E531" s="107">
        <v>5730816</v>
      </c>
      <c r="F531" s="109">
        <f t="shared" si="8"/>
        <v>43525</v>
      </c>
      <c r="G531" s="14"/>
      <c r="H531" s="14"/>
      <c r="I531" s="14"/>
      <c r="J531" s="13"/>
    </row>
    <row r="532" spans="1:10" x14ac:dyDescent="0.25">
      <c r="A532" s="105">
        <v>42491</v>
      </c>
      <c r="B532" s="106">
        <v>35</v>
      </c>
      <c r="C532" s="107">
        <v>16276115.189158669</v>
      </c>
      <c r="D532" s="107">
        <v>9949520</v>
      </c>
      <c r="E532" s="107">
        <v>5747872</v>
      </c>
      <c r="F532" s="109">
        <f t="shared" si="8"/>
        <v>43556</v>
      </c>
      <c r="G532" s="14"/>
      <c r="H532" s="14"/>
      <c r="I532" s="14"/>
      <c r="J532" s="13"/>
    </row>
    <row r="533" spans="1:10" x14ac:dyDescent="0.25">
      <c r="A533" s="105">
        <v>42491</v>
      </c>
      <c r="B533" s="106">
        <v>36</v>
      </c>
      <c r="C533" s="107">
        <v>16276115.189158669</v>
      </c>
      <c r="D533" s="107">
        <v>9980490</v>
      </c>
      <c r="E533" s="107">
        <v>5771488</v>
      </c>
      <c r="F533" s="109">
        <f t="shared" si="8"/>
        <v>43586</v>
      </c>
      <c r="G533" s="14"/>
      <c r="H533" s="14"/>
      <c r="I533" s="14"/>
      <c r="J533" s="13"/>
    </row>
    <row r="534" spans="1:10" x14ac:dyDescent="0.25">
      <c r="A534" s="105">
        <v>42491</v>
      </c>
      <c r="B534" s="106">
        <v>37</v>
      </c>
      <c r="C534" s="107">
        <v>16276115.189158669</v>
      </c>
      <c r="D534" s="107">
        <v>10007385</v>
      </c>
      <c r="E534" s="107">
        <v>5788544</v>
      </c>
      <c r="F534" s="109">
        <f t="shared" si="8"/>
        <v>43617</v>
      </c>
      <c r="G534" s="14"/>
      <c r="H534" s="14"/>
      <c r="I534" s="14"/>
      <c r="J534" s="13"/>
    </row>
    <row r="535" spans="1:10" x14ac:dyDescent="0.25">
      <c r="A535" s="105">
        <v>42491</v>
      </c>
      <c r="B535" s="106">
        <v>38</v>
      </c>
      <c r="C535" s="107">
        <v>16276115.189158669</v>
      </c>
      <c r="D535" s="107">
        <v>10035910</v>
      </c>
      <c r="E535" s="107">
        <v>5804288</v>
      </c>
      <c r="F535" s="109">
        <f t="shared" si="8"/>
        <v>43647</v>
      </c>
      <c r="G535" s="14"/>
      <c r="H535" s="14"/>
      <c r="I535" s="14"/>
      <c r="J535" s="13"/>
    </row>
    <row r="536" spans="1:10" x14ac:dyDescent="0.25">
      <c r="A536" s="105">
        <v>42491</v>
      </c>
      <c r="B536" s="106">
        <v>39</v>
      </c>
      <c r="C536" s="107">
        <v>16276115.189158669</v>
      </c>
      <c r="D536" s="107">
        <v>10057915</v>
      </c>
      <c r="E536" s="107">
        <v>5817408</v>
      </c>
      <c r="F536" s="109">
        <f t="shared" si="8"/>
        <v>43678</v>
      </c>
      <c r="G536" s="14"/>
      <c r="H536" s="14"/>
      <c r="I536" s="14"/>
      <c r="J536" s="13"/>
    </row>
    <row r="537" spans="1:10" x14ac:dyDescent="0.25">
      <c r="A537" s="105">
        <v>42491</v>
      </c>
      <c r="B537" s="106">
        <v>40</v>
      </c>
      <c r="C537" s="107">
        <v>16276115.189158669</v>
      </c>
      <c r="D537" s="107">
        <v>10075845</v>
      </c>
      <c r="E537" s="107">
        <v>5829216</v>
      </c>
      <c r="F537" s="109">
        <f t="shared" si="8"/>
        <v>43709</v>
      </c>
      <c r="G537" s="14"/>
      <c r="H537" s="14"/>
      <c r="I537" s="14"/>
      <c r="J537" s="13"/>
    </row>
    <row r="538" spans="1:10" x14ac:dyDescent="0.25">
      <c r="A538" s="105">
        <v>42491</v>
      </c>
      <c r="B538" s="106">
        <v>41</v>
      </c>
      <c r="C538" s="107">
        <v>16276115.189158669</v>
      </c>
      <c r="D538" s="107">
        <v>10092145</v>
      </c>
      <c r="E538" s="107">
        <v>5839712</v>
      </c>
      <c r="F538" s="109">
        <f t="shared" si="8"/>
        <v>43739</v>
      </c>
      <c r="G538" s="14"/>
      <c r="H538" s="14"/>
      <c r="I538" s="14"/>
      <c r="J538" s="13"/>
    </row>
    <row r="539" spans="1:10" x14ac:dyDescent="0.25">
      <c r="A539" s="105">
        <v>42491</v>
      </c>
      <c r="B539" s="106">
        <v>42</v>
      </c>
      <c r="C539" s="107">
        <v>16276115.189158669</v>
      </c>
      <c r="D539" s="107">
        <v>10106815</v>
      </c>
      <c r="E539" s="107">
        <v>5848896</v>
      </c>
      <c r="F539" s="109">
        <f t="shared" si="8"/>
        <v>43770</v>
      </c>
      <c r="G539" s="14"/>
      <c r="H539" s="14"/>
      <c r="I539" s="14"/>
      <c r="J539" s="13"/>
    </row>
    <row r="540" spans="1:10" x14ac:dyDescent="0.25">
      <c r="A540" s="105">
        <v>42491</v>
      </c>
      <c r="B540" s="106">
        <v>43</v>
      </c>
      <c r="C540" s="107">
        <v>16276115.189158669</v>
      </c>
      <c r="D540" s="107">
        <v>10117410</v>
      </c>
      <c r="E540" s="107">
        <v>5855456</v>
      </c>
      <c r="F540" s="109">
        <f t="shared" si="8"/>
        <v>43800</v>
      </c>
      <c r="G540" s="14"/>
      <c r="H540" s="14"/>
      <c r="I540" s="14"/>
      <c r="J540" s="13"/>
    </row>
    <row r="541" spans="1:10" x14ac:dyDescent="0.25">
      <c r="A541" s="105">
        <v>42522</v>
      </c>
      <c r="B541" s="106">
        <v>0</v>
      </c>
      <c r="C541" s="107">
        <v>17341897.233201578</v>
      </c>
      <c r="D541" s="107">
        <v>748690.27205036872</v>
      </c>
      <c r="E541" s="107">
        <v>0</v>
      </c>
      <c r="F541" s="109">
        <f t="shared" si="8"/>
        <v>42522</v>
      </c>
      <c r="G541" s="14"/>
      <c r="H541" s="14"/>
      <c r="I541" s="14"/>
      <c r="J541" s="13"/>
    </row>
    <row r="542" spans="1:10" x14ac:dyDescent="0.25">
      <c r="A542" s="105">
        <v>42522</v>
      </c>
      <c r="B542" s="106">
        <v>1</v>
      </c>
      <c r="C542" s="107">
        <v>17341897.233201578</v>
      </c>
      <c r="D542" s="107">
        <v>1697590.6478561715</v>
      </c>
      <c r="E542" s="107">
        <v>0</v>
      </c>
      <c r="F542" s="109">
        <f t="shared" si="8"/>
        <v>42552</v>
      </c>
      <c r="G542" s="14"/>
      <c r="H542" s="14"/>
      <c r="I542" s="14"/>
      <c r="J542" s="13"/>
    </row>
    <row r="543" spans="1:10" x14ac:dyDescent="0.25">
      <c r="A543" s="105">
        <v>42522</v>
      </c>
      <c r="B543" s="106">
        <v>2</v>
      </c>
      <c r="C543" s="107">
        <v>17341897.233201578</v>
      </c>
      <c r="D543" s="107">
        <v>2470909.0823776531</v>
      </c>
      <c r="E543" s="107">
        <v>0</v>
      </c>
      <c r="F543" s="109">
        <f t="shared" si="8"/>
        <v>42583</v>
      </c>
      <c r="G543" s="14"/>
      <c r="H543" s="14"/>
      <c r="I543" s="14"/>
      <c r="J543" s="13"/>
    </row>
    <row r="544" spans="1:10" x14ac:dyDescent="0.25">
      <c r="A544" s="105">
        <v>42522</v>
      </c>
      <c r="B544" s="106">
        <v>3</v>
      </c>
      <c r="C544" s="107">
        <v>17341897.233201578</v>
      </c>
      <c r="D544" s="107">
        <v>3203984.139083148</v>
      </c>
      <c r="E544" s="107">
        <v>0</v>
      </c>
      <c r="F544" s="109">
        <f t="shared" si="8"/>
        <v>42614</v>
      </c>
      <c r="G544" s="14"/>
      <c r="H544" s="14"/>
      <c r="I544" s="14"/>
      <c r="J544" s="13"/>
    </row>
    <row r="545" spans="1:10" x14ac:dyDescent="0.25">
      <c r="A545" s="105">
        <v>42522</v>
      </c>
      <c r="B545" s="106">
        <v>4</v>
      </c>
      <c r="C545" s="107">
        <v>17341897.233201578</v>
      </c>
      <c r="D545" s="107">
        <v>3649590.9465175378</v>
      </c>
      <c r="E545" s="107">
        <v>0</v>
      </c>
      <c r="F545" s="109">
        <f t="shared" si="8"/>
        <v>42644</v>
      </c>
      <c r="G545" s="14"/>
      <c r="H545" s="14"/>
      <c r="I545" s="14"/>
      <c r="J545" s="13"/>
    </row>
    <row r="546" spans="1:10" x14ac:dyDescent="0.25">
      <c r="A546" s="105">
        <v>42522</v>
      </c>
      <c r="B546" s="106">
        <v>5</v>
      </c>
      <c r="C546" s="107">
        <v>17341897.233201578</v>
      </c>
      <c r="D546" s="107">
        <v>4206749.3623271827</v>
      </c>
      <c r="E546" s="107">
        <v>0</v>
      </c>
      <c r="F546" s="109">
        <f t="shared" si="8"/>
        <v>42675</v>
      </c>
      <c r="G546" s="14"/>
      <c r="H546" s="14"/>
      <c r="I546" s="14"/>
      <c r="J546" s="13"/>
    </row>
    <row r="547" spans="1:10" x14ac:dyDescent="0.25">
      <c r="A547" s="105">
        <v>42522</v>
      </c>
      <c r="B547" s="106">
        <v>6</v>
      </c>
      <c r="C547" s="107">
        <v>17341897.233201578</v>
      </c>
      <c r="D547" s="107">
        <v>4595199.9718775181</v>
      </c>
      <c r="E547" s="107">
        <v>0</v>
      </c>
      <c r="F547" s="109">
        <f t="shared" si="8"/>
        <v>42705</v>
      </c>
      <c r="G547" s="14"/>
      <c r="H547" s="14"/>
      <c r="I547" s="14"/>
      <c r="J547" s="13"/>
    </row>
    <row r="548" spans="1:10" x14ac:dyDescent="0.25">
      <c r="A548" s="105">
        <v>42522</v>
      </c>
      <c r="B548" s="106">
        <v>7</v>
      </c>
      <c r="C548" s="107">
        <v>17341897.233201578</v>
      </c>
      <c r="D548" s="107">
        <v>4959620.5941451127</v>
      </c>
      <c r="E548" s="107">
        <v>0</v>
      </c>
      <c r="F548" s="109">
        <f t="shared" si="8"/>
        <v>42736</v>
      </c>
      <c r="G548" s="14"/>
      <c r="H548" s="14"/>
      <c r="I548" s="14"/>
      <c r="J548" s="13"/>
    </row>
    <row r="549" spans="1:10" x14ac:dyDescent="0.25">
      <c r="A549" s="105">
        <v>42522</v>
      </c>
      <c r="B549" s="106">
        <v>8</v>
      </c>
      <c r="C549" s="107">
        <v>17341897.233201578</v>
      </c>
      <c r="D549" s="107">
        <v>5285373.4988219226</v>
      </c>
      <c r="E549" s="107">
        <v>0</v>
      </c>
      <c r="F549" s="109">
        <f t="shared" si="8"/>
        <v>42767</v>
      </c>
      <c r="G549" s="14"/>
      <c r="H549" s="14"/>
      <c r="I549" s="14"/>
      <c r="J549" s="13"/>
    </row>
    <row r="550" spans="1:10" x14ac:dyDescent="0.25">
      <c r="A550" s="105">
        <v>42522</v>
      </c>
      <c r="B550" s="106">
        <v>9</v>
      </c>
      <c r="C550" s="107">
        <v>17341897.233201578</v>
      </c>
      <c r="D550" s="107">
        <v>5572390</v>
      </c>
      <c r="E550" s="107">
        <v>0</v>
      </c>
      <c r="F550" s="109">
        <f t="shared" si="8"/>
        <v>42795</v>
      </c>
      <c r="G550" s="14"/>
      <c r="H550" s="14"/>
      <c r="I550" s="14"/>
      <c r="J550" s="13"/>
    </row>
    <row r="551" spans="1:10" x14ac:dyDescent="0.25">
      <c r="A551" s="105">
        <v>42522</v>
      </c>
      <c r="B551" s="106">
        <v>10</v>
      </c>
      <c r="C551" s="107">
        <v>17341897.233201578</v>
      </c>
      <c r="D551" s="107">
        <v>5874560</v>
      </c>
      <c r="E551" s="107">
        <v>0</v>
      </c>
      <c r="F551" s="109">
        <f t="shared" si="8"/>
        <v>42826</v>
      </c>
      <c r="G551" s="14"/>
      <c r="H551" s="14"/>
      <c r="I551" s="14"/>
      <c r="J551" s="13"/>
    </row>
    <row r="552" spans="1:10" x14ac:dyDescent="0.25">
      <c r="A552" s="105">
        <v>42522</v>
      </c>
      <c r="B552" s="106">
        <v>11</v>
      </c>
      <c r="C552" s="107">
        <v>17341897.233201578</v>
      </c>
      <c r="D552" s="107">
        <v>6194820</v>
      </c>
      <c r="E552" s="107">
        <v>0</v>
      </c>
      <c r="F552" s="109">
        <f t="shared" si="8"/>
        <v>42856</v>
      </c>
      <c r="G552" s="14"/>
      <c r="H552" s="14"/>
      <c r="I552" s="14"/>
      <c r="J552" s="13"/>
    </row>
    <row r="553" spans="1:10" x14ac:dyDescent="0.25">
      <c r="A553" s="105">
        <v>42522</v>
      </c>
      <c r="B553" s="106">
        <v>12</v>
      </c>
      <c r="C553" s="107">
        <v>17341897.233201578</v>
      </c>
      <c r="D553" s="107">
        <v>7017597.9118977766</v>
      </c>
      <c r="E553" s="107">
        <v>0</v>
      </c>
      <c r="F553" s="109">
        <f t="shared" si="8"/>
        <v>42887</v>
      </c>
      <c r="G553" s="14"/>
      <c r="H553" s="14"/>
      <c r="I553" s="14"/>
      <c r="J553" s="13"/>
    </row>
    <row r="554" spans="1:10" x14ac:dyDescent="0.25">
      <c r="A554" s="105">
        <v>42522</v>
      </c>
      <c r="B554" s="106">
        <v>13</v>
      </c>
      <c r="C554" s="107">
        <v>17341897.233201578</v>
      </c>
      <c r="D554" s="107">
        <v>7245829.7535755085</v>
      </c>
      <c r="E554" s="107">
        <v>0</v>
      </c>
      <c r="F554" s="109">
        <f t="shared" si="8"/>
        <v>42917</v>
      </c>
      <c r="G554" s="14"/>
      <c r="H554" s="14"/>
      <c r="I554" s="14"/>
      <c r="J554" s="13"/>
    </row>
    <row r="555" spans="1:10" x14ac:dyDescent="0.25">
      <c r="A555" s="105">
        <v>42522</v>
      </c>
      <c r="B555" s="106">
        <v>14</v>
      </c>
      <c r="C555" s="107">
        <v>17341897.233201578</v>
      </c>
      <c r="D555" s="107">
        <v>7415240</v>
      </c>
      <c r="E555" s="107">
        <v>0</v>
      </c>
      <c r="F555" s="109">
        <f t="shared" si="8"/>
        <v>42948</v>
      </c>
      <c r="G555" s="14"/>
      <c r="H555" s="14"/>
      <c r="I555" s="14"/>
      <c r="J555" s="13"/>
    </row>
    <row r="556" spans="1:10" x14ac:dyDescent="0.25">
      <c r="A556" s="105">
        <v>42522</v>
      </c>
      <c r="B556" s="106">
        <v>15</v>
      </c>
      <c r="C556" s="107">
        <v>17341897.233201578</v>
      </c>
      <c r="D556" s="107">
        <v>7999708.1115342202</v>
      </c>
      <c r="E556" s="107">
        <v>0</v>
      </c>
      <c r="F556" s="109">
        <f t="shared" si="8"/>
        <v>42979</v>
      </c>
      <c r="G556" s="14"/>
      <c r="H556" s="14"/>
      <c r="I556" s="14"/>
      <c r="J556" s="13"/>
    </row>
    <row r="557" spans="1:10" x14ac:dyDescent="0.25">
      <c r="A557" s="105">
        <v>42522</v>
      </c>
      <c r="B557" s="106">
        <v>16</v>
      </c>
      <c r="C557" s="107">
        <v>17341897.233201578</v>
      </c>
      <c r="D557" s="107">
        <v>8184000</v>
      </c>
      <c r="E557" s="107">
        <v>0</v>
      </c>
      <c r="F557" s="109">
        <f t="shared" si="8"/>
        <v>43009</v>
      </c>
      <c r="G557" s="14"/>
      <c r="H557" s="14"/>
      <c r="I557" s="14"/>
      <c r="J557" s="13"/>
    </row>
    <row r="558" spans="1:10" x14ac:dyDescent="0.25">
      <c r="A558" s="105">
        <v>42522</v>
      </c>
      <c r="B558" s="106">
        <v>17</v>
      </c>
      <c r="C558" s="107">
        <v>17341897.233201578</v>
      </c>
      <c r="D558" s="107">
        <v>8472401.7247755881</v>
      </c>
      <c r="E558" s="107">
        <v>0</v>
      </c>
      <c r="F558" s="109">
        <f t="shared" si="8"/>
        <v>43040</v>
      </c>
      <c r="G558" s="14"/>
      <c r="H558" s="14"/>
      <c r="I558" s="14"/>
      <c r="J558" s="13"/>
    </row>
    <row r="559" spans="1:10" x14ac:dyDescent="0.25">
      <c r="A559" s="105">
        <v>42522</v>
      </c>
      <c r="B559" s="106">
        <v>18</v>
      </c>
      <c r="C559" s="107">
        <v>17341897.233201578</v>
      </c>
      <c r="D559" s="107">
        <v>8559120</v>
      </c>
      <c r="E559" s="107">
        <v>5034431</v>
      </c>
      <c r="F559" s="109">
        <f t="shared" si="8"/>
        <v>43070</v>
      </c>
      <c r="G559" s="14"/>
      <c r="H559" s="14"/>
      <c r="I559" s="14"/>
      <c r="J559" s="13"/>
    </row>
    <row r="560" spans="1:10" x14ac:dyDescent="0.25">
      <c r="A560" s="105">
        <v>42522</v>
      </c>
      <c r="B560" s="106">
        <v>19</v>
      </c>
      <c r="C560" s="107">
        <v>17341897.233201578</v>
      </c>
      <c r="D560" s="107">
        <v>8681480</v>
      </c>
      <c r="E560" s="107">
        <v>5147550</v>
      </c>
      <c r="F560" s="109">
        <f t="shared" si="8"/>
        <v>43101</v>
      </c>
      <c r="G560" s="14"/>
      <c r="H560" s="14"/>
      <c r="I560" s="14"/>
      <c r="J560" s="13"/>
    </row>
    <row r="561" spans="1:10" x14ac:dyDescent="0.25">
      <c r="A561" s="105">
        <v>42522</v>
      </c>
      <c r="B561" s="106">
        <v>20</v>
      </c>
      <c r="C561" s="107">
        <v>17341897.233201578</v>
      </c>
      <c r="D561" s="107">
        <v>8793200</v>
      </c>
      <c r="E561" s="107">
        <v>5227623</v>
      </c>
      <c r="F561" s="109">
        <f t="shared" si="8"/>
        <v>43132</v>
      </c>
      <c r="G561" s="14"/>
      <c r="H561" s="14"/>
      <c r="I561" s="14"/>
      <c r="J561" s="13"/>
    </row>
    <row r="562" spans="1:10" x14ac:dyDescent="0.25">
      <c r="A562" s="105">
        <v>42522</v>
      </c>
      <c r="B562" s="106">
        <v>21</v>
      </c>
      <c r="C562" s="107">
        <v>17341897.233201578</v>
      </c>
      <c r="D562" s="107">
        <v>8916320</v>
      </c>
      <c r="E562" s="107">
        <v>5345826</v>
      </c>
      <c r="F562" s="109">
        <f t="shared" si="8"/>
        <v>43160</v>
      </c>
      <c r="G562" s="14"/>
      <c r="H562" s="14"/>
      <c r="I562" s="14"/>
      <c r="J562" s="13"/>
    </row>
    <row r="563" spans="1:10" x14ac:dyDescent="0.25">
      <c r="A563" s="105">
        <v>42522</v>
      </c>
      <c r="B563" s="106">
        <v>22</v>
      </c>
      <c r="C563" s="107">
        <v>17341897.233201578</v>
      </c>
      <c r="D563" s="107">
        <v>9021960</v>
      </c>
      <c r="E563" s="107">
        <v>5458945</v>
      </c>
      <c r="F563" s="109">
        <f t="shared" si="8"/>
        <v>43191</v>
      </c>
      <c r="G563" s="14"/>
      <c r="H563" s="14"/>
      <c r="I563" s="14"/>
      <c r="J563" s="13"/>
    </row>
    <row r="564" spans="1:10" x14ac:dyDescent="0.25">
      <c r="A564" s="105">
        <v>42522</v>
      </c>
      <c r="B564" s="106">
        <v>23</v>
      </c>
      <c r="C564" s="107">
        <v>17341897.233201578</v>
      </c>
      <c r="D564" s="107">
        <v>9126840</v>
      </c>
      <c r="E564" s="107">
        <v>5578419</v>
      </c>
      <c r="F564" s="109">
        <f t="shared" si="8"/>
        <v>43221</v>
      </c>
      <c r="G564" s="14"/>
      <c r="H564" s="14"/>
      <c r="I564" s="14"/>
      <c r="J564" s="13"/>
    </row>
    <row r="565" spans="1:10" x14ac:dyDescent="0.25">
      <c r="A565" s="105">
        <v>42522</v>
      </c>
      <c r="B565" s="106">
        <v>24</v>
      </c>
      <c r="C565" s="107">
        <v>17341897.233201578</v>
      </c>
      <c r="D565" s="107">
        <v>9579944.0740807075</v>
      </c>
      <c r="E565" s="107">
        <v>5730939</v>
      </c>
      <c r="F565" s="109">
        <f t="shared" si="8"/>
        <v>43252</v>
      </c>
      <c r="G565" s="14"/>
      <c r="H565" s="14"/>
      <c r="I565" s="14"/>
      <c r="J565" s="13"/>
    </row>
    <row r="566" spans="1:10" x14ac:dyDescent="0.25">
      <c r="A566" s="105">
        <v>42522</v>
      </c>
      <c r="B566" s="106">
        <v>25</v>
      </c>
      <c r="C566" s="107">
        <v>17341897.233201578</v>
      </c>
      <c r="D566" s="107">
        <v>9697250</v>
      </c>
      <c r="E566" s="107">
        <v>5835161</v>
      </c>
      <c r="F566" s="109">
        <f t="shared" si="8"/>
        <v>43282</v>
      </c>
      <c r="G566" s="14"/>
      <c r="H566" s="14"/>
      <c r="I566" s="14"/>
      <c r="J566" s="13"/>
    </row>
    <row r="567" spans="1:10" x14ac:dyDescent="0.25">
      <c r="A567" s="105">
        <v>42522</v>
      </c>
      <c r="B567" s="106">
        <v>26</v>
      </c>
      <c r="C567" s="107">
        <v>17341897.233201578</v>
      </c>
      <c r="D567" s="107">
        <v>9772300</v>
      </c>
      <c r="E567" s="107">
        <v>5898711</v>
      </c>
      <c r="F567" s="109">
        <f t="shared" si="8"/>
        <v>43313</v>
      </c>
      <c r="G567" s="14"/>
      <c r="H567" s="14"/>
      <c r="I567" s="14"/>
      <c r="J567" s="13"/>
    </row>
    <row r="568" spans="1:10" x14ac:dyDescent="0.25">
      <c r="A568" s="105">
        <v>42522</v>
      </c>
      <c r="B568" s="106">
        <v>27</v>
      </c>
      <c r="C568" s="107">
        <v>17341897.233201578</v>
      </c>
      <c r="D568" s="107">
        <v>10097218.123687547</v>
      </c>
      <c r="E568" s="107">
        <v>5948280</v>
      </c>
      <c r="F568" s="109">
        <f t="shared" si="8"/>
        <v>43344</v>
      </c>
      <c r="G568" s="14"/>
      <c r="H568" s="14"/>
      <c r="I568" s="14"/>
      <c r="J568" s="13"/>
    </row>
    <row r="569" spans="1:10" x14ac:dyDescent="0.25">
      <c r="A569" s="105">
        <v>42522</v>
      </c>
      <c r="B569" s="106">
        <v>28</v>
      </c>
      <c r="C569" s="107">
        <v>17341897.233201578</v>
      </c>
      <c r="D569" s="107">
        <v>10154060</v>
      </c>
      <c r="E569" s="107">
        <v>5988952</v>
      </c>
      <c r="F569" s="109">
        <f t="shared" si="8"/>
        <v>43374</v>
      </c>
      <c r="G569" s="14"/>
      <c r="H569" s="14"/>
      <c r="I569" s="14"/>
      <c r="J569" s="13"/>
    </row>
    <row r="570" spans="1:10" x14ac:dyDescent="0.25">
      <c r="A570" s="105">
        <v>42522</v>
      </c>
      <c r="B570" s="106">
        <v>29</v>
      </c>
      <c r="C570" s="107">
        <v>17341897.233201578</v>
      </c>
      <c r="D570" s="107">
        <v>10235585</v>
      </c>
      <c r="E570" s="107">
        <v>6023269</v>
      </c>
      <c r="F570" s="109">
        <f t="shared" si="8"/>
        <v>43405</v>
      </c>
      <c r="G570" s="14"/>
      <c r="H570" s="14"/>
      <c r="I570" s="14"/>
      <c r="J570" s="13"/>
    </row>
    <row r="571" spans="1:10" x14ac:dyDescent="0.25">
      <c r="A571" s="105">
        <v>42522</v>
      </c>
      <c r="B571" s="106">
        <v>30</v>
      </c>
      <c r="C571" s="107">
        <v>17341897.233201578</v>
      </c>
      <c r="D571" s="107">
        <v>10275520</v>
      </c>
      <c r="E571" s="107">
        <v>6246432</v>
      </c>
      <c r="F571" s="109">
        <f t="shared" si="8"/>
        <v>43435</v>
      </c>
      <c r="G571" s="14"/>
      <c r="H571" s="14"/>
      <c r="I571" s="14"/>
      <c r="J571" s="13"/>
    </row>
    <row r="572" spans="1:10" x14ac:dyDescent="0.25">
      <c r="A572" s="105">
        <v>42522</v>
      </c>
      <c r="B572" s="106">
        <v>31</v>
      </c>
      <c r="C572" s="107">
        <v>17341897.233201578</v>
      </c>
      <c r="D572" s="107">
        <v>10313825</v>
      </c>
      <c r="E572" s="107">
        <v>6277920</v>
      </c>
      <c r="F572" s="109">
        <f t="shared" si="8"/>
        <v>43466</v>
      </c>
      <c r="G572" s="14"/>
      <c r="H572" s="14"/>
      <c r="I572" s="14"/>
      <c r="J572" s="13"/>
    </row>
    <row r="573" spans="1:10" x14ac:dyDescent="0.25">
      <c r="A573" s="105">
        <v>42522</v>
      </c>
      <c r="B573" s="106">
        <v>32</v>
      </c>
      <c r="C573" s="107">
        <v>17341897.233201578</v>
      </c>
      <c r="D573" s="107">
        <v>10349685</v>
      </c>
      <c r="E573" s="107">
        <v>6296288</v>
      </c>
      <c r="F573" s="109">
        <f t="shared" si="8"/>
        <v>43497</v>
      </c>
      <c r="G573" s="14"/>
      <c r="H573" s="14"/>
      <c r="I573" s="14"/>
      <c r="J573" s="13"/>
    </row>
    <row r="574" spans="1:10" x14ac:dyDescent="0.25">
      <c r="A574" s="105">
        <v>42522</v>
      </c>
      <c r="B574" s="106">
        <v>33</v>
      </c>
      <c r="C574" s="107">
        <v>17341897.233201578</v>
      </c>
      <c r="D574" s="107">
        <v>10389620</v>
      </c>
      <c r="E574" s="107">
        <v>6322528</v>
      </c>
      <c r="F574" s="109">
        <f t="shared" si="8"/>
        <v>43525</v>
      </c>
      <c r="G574" s="14"/>
      <c r="H574" s="14"/>
      <c r="I574" s="14"/>
      <c r="J574" s="13"/>
    </row>
    <row r="575" spans="1:10" x14ac:dyDescent="0.25">
      <c r="A575" s="105">
        <v>42522</v>
      </c>
      <c r="B575" s="106">
        <v>34</v>
      </c>
      <c r="C575" s="107">
        <v>17341897.233201578</v>
      </c>
      <c r="D575" s="107">
        <v>10423850</v>
      </c>
      <c r="E575" s="107">
        <v>6344832</v>
      </c>
      <c r="F575" s="109">
        <f t="shared" si="8"/>
        <v>43556</v>
      </c>
      <c r="G575" s="14"/>
      <c r="H575" s="14"/>
      <c r="I575" s="14"/>
      <c r="J575" s="13"/>
    </row>
    <row r="576" spans="1:10" x14ac:dyDescent="0.25">
      <c r="A576" s="105">
        <v>42522</v>
      </c>
      <c r="B576" s="106">
        <v>35</v>
      </c>
      <c r="C576" s="107">
        <v>17341897.233201578</v>
      </c>
      <c r="D576" s="107">
        <v>10458895</v>
      </c>
      <c r="E576" s="107">
        <v>6369760</v>
      </c>
      <c r="F576" s="109">
        <f t="shared" si="8"/>
        <v>43586</v>
      </c>
      <c r="G576" s="14"/>
      <c r="H576" s="14"/>
      <c r="I576" s="14"/>
      <c r="J576" s="13"/>
    </row>
    <row r="577" spans="1:10" x14ac:dyDescent="0.25">
      <c r="A577" s="105">
        <v>42522</v>
      </c>
      <c r="B577" s="106">
        <v>36</v>
      </c>
      <c r="C577" s="107">
        <v>17341897.233201578</v>
      </c>
      <c r="D577" s="107">
        <v>10493125</v>
      </c>
      <c r="E577" s="107">
        <v>6393376</v>
      </c>
      <c r="F577" s="109">
        <f t="shared" si="8"/>
        <v>43617</v>
      </c>
      <c r="G577" s="14"/>
      <c r="H577" s="14"/>
      <c r="I577" s="14"/>
      <c r="J577" s="13"/>
    </row>
    <row r="578" spans="1:10" x14ac:dyDescent="0.25">
      <c r="A578" s="105">
        <v>42522</v>
      </c>
      <c r="B578" s="106">
        <v>37</v>
      </c>
      <c r="C578" s="107">
        <v>17341897.233201578</v>
      </c>
      <c r="D578" s="107">
        <v>10525725</v>
      </c>
      <c r="E578" s="107">
        <v>6418304</v>
      </c>
      <c r="F578" s="109">
        <f t="shared" si="8"/>
        <v>43647</v>
      </c>
      <c r="G578" s="14"/>
      <c r="H578" s="14"/>
      <c r="I578" s="14"/>
      <c r="J578" s="13"/>
    </row>
    <row r="579" spans="1:10" x14ac:dyDescent="0.25">
      <c r="A579" s="105">
        <v>42522</v>
      </c>
      <c r="B579" s="106">
        <v>38</v>
      </c>
      <c r="C579" s="107">
        <v>17341897.233201578</v>
      </c>
      <c r="D579" s="107">
        <v>10547730</v>
      </c>
      <c r="E579" s="107">
        <v>6434048</v>
      </c>
      <c r="F579" s="109">
        <f t="shared" ref="F579:F642" si="9">EDATE(A579,B579)</f>
        <v>43678</v>
      </c>
      <c r="G579" s="14"/>
      <c r="H579" s="14"/>
      <c r="I579" s="14"/>
      <c r="J579" s="13"/>
    </row>
    <row r="580" spans="1:10" x14ac:dyDescent="0.25">
      <c r="A580" s="105">
        <v>42522</v>
      </c>
      <c r="B580" s="106">
        <v>39</v>
      </c>
      <c r="C580" s="107">
        <v>17341897.233201578</v>
      </c>
      <c r="D580" s="107">
        <v>10566475</v>
      </c>
      <c r="E580" s="107">
        <v>6445856</v>
      </c>
      <c r="F580" s="109">
        <f t="shared" si="9"/>
        <v>43709</v>
      </c>
      <c r="G580" s="14"/>
      <c r="H580" s="14"/>
      <c r="I580" s="14"/>
      <c r="J580" s="13"/>
    </row>
    <row r="581" spans="1:10" x14ac:dyDescent="0.25">
      <c r="A581" s="105">
        <v>42522</v>
      </c>
      <c r="B581" s="106">
        <v>40</v>
      </c>
      <c r="C581" s="107">
        <v>17341897.233201578</v>
      </c>
      <c r="D581" s="107">
        <v>10585220</v>
      </c>
      <c r="E581" s="107">
        <v>6461600</v>
      </c>
      <c r="F581" s="109">
        <f t="shared" si="9"/>
        <v>43739</v>
      </c>
      <c r="G581" s="14"/>
      <c r="H581" s="14"/>
      <c r="I581" s="14"/>
      <c r="J581" s="13"/>
    </row>
    <row r="582" spans="1:10" x14ac:dyDescent="0.25">
      <c r="A582" s="105">
        <v>42522</v>
      </c>
      <c r="B582" s="106">
        <v>41</v>
      </c>
      <c r="C582" s="107">
        <v>17341897.233201578</v>
      </c>
      <c r="D582" s="107">
        <v>10599075</v>
      </c>
      <c r="E582" s="107">
        <v>6470784</v>
      </c>
      <c r="F582" s="109">
        <f t="shared" si="9"/>
        <v>43770</v>
      </c>
      <c r="G582" s="14"/>
      <c r="H582" s="14"/>
      <c r="I582" s="14"/>
      <c r="J582" s="13"/>
    </row>
    <row r="583" spans="1:10" x14ac:dyDescent="0.25">
      <c r="A583" s="105">
        <v>42522</v>
      </c>
      <c r="B583" s="106">
        <v>42</v>
      </c>
      <c r="C583" s="107">
        <v>17341897.233201578</v>
      </c>
      <c r="D583" s="107">
        <v>10612930</v>
      </c>
      <c r="E583" s="107">
        <v>6477344</v>
      </c>
      <c r="F583" s="109">
        <f t="shared" si="9"/>
        <v>43800</v>
      </c>
      <c r="G583" s="14"/>
      <c r="H583" s="14"/>
      <c r="I583" s="14"/>
      <c r="J583" s="13"/>
    </row>
    <row r="584" spans="1:10" x14ac:dyDescent="0.25">
      <c r="A584" s="105">
        <v>42552</v>
      </c>
      <c r="B584" s="106">
        <v>0</v>
      </c>
      <c r="C584" s="107">
        <v>18379446.6403162</v>
      </c>
      <c r="D584" s="107">
        <v>833373.67750117718</v>
      </c>
      <c r="E584" s="107">
        <v>0</v>
      </c>
      <c r="F584" s="109">
        <f t="shared" si="9"/>
        <v>42552</v>
      </c>
      <c r="G584" s="14"/>
      <c r="H584" s="14"/>
      <c r="I584" s="14"/>
      <c r="J584" s="13"/>
    </row>
    <row r="585" spans="1:10" x14ac:dyDescent="0.25">
      <c r="A585" s="105">
        <v>42552</v>
      </c>
      <c r="B585" s="106">
        <v>1</v>
      </c>
      <c r="C585" s="107">
        <v>18379446.6403162</v>
      </c>
      <c r="D585" s="107">
        <v>1903693.6441124151</v>
      </c>
      <c r="E585" s="107">
        <v>0</v>
      </c>
      <c r="F585" s="109">
        <f t="shared" si="9"/>
        <v>42583</v>
      </c>
      <c r="G585" s="14"/>
      <c r="H585" s="14"/>
      <c r="I585" s="14"/>
      <c r="J585" s="13"/>
    </row>
    <row r="586" spans="1:10" x14ac:dyDescent="0.25">
      <c r="A586" s="105">
        <v>42552</v>
      </c>
      <c r="B586" s="106">
        <v>2</v>
      </c>
      <c r="C586" s="107">
        <v>18379446.6403162</v>
      </c>
      <c r="D586" s="107">
        <v>2766447.2731280238</v>
      </c>
      <c r="E586" s="107">
        <v>0</v>
      </c>
      <c r="F586" s="109">
        <f t="shared" si="9"/>
        <v>42614</v>
      </c>
      <c r="G586" s="14"/>
      <c r="H586" s="14"/>
      <c r="I586" s="14"/>
      <c r="J586" s="13"/>
    </row>
    <row r="587" spans="1:10" x14ac:dyDescent="0.25">
      <c r="A587" s="105">
        <v>42552</v>
      </c>
      <c r="B587" s="106">
        <v>3</v>
      </c>
      <c r="C587" s="107">
        <v>18379446.6403162</v>
      </c>
      <c r="D587" s="107">
        <v>3337085.7510613524</v>
      </c>
      <c r="E587" s="107">
        <v>0</v>
      </c>
      <c r="F587" s="109">
        <f t="shared" si="9"/>
        <v>42644</v>
      </c>
      <c r="G587" s="14"/>
      <c r="H587" s="14"/>
      <c r="I587" s="14"/>
      <c r="J587" s="13"/>
    </row>
    <row r="588" spans="1:10" x14ac:dyDescent="0.25">
      <c r="A588" s="105">
        <v>42552</v>
      </c>
      <c r="B588" s="106">
        <v>4</v>
      </c>
      <c r="C588" s="107">
        <v>18379446.6403162</v>
      </c>
      <c r="D588" s="107">
        <v>3981785.8907269016</v>
      </c>
      <c r="E588" s="107">
        <v>0</v>
      </c>
      <c r="F588" s="109">
        <f t="shared" si="9"/>
        <v>42675</v>
      </c>
      <c r="G588" s="14"/>
      <c r="H588" s="14"/>
      <c r="I588" s="14"/>
      <c r="J588" s="13"/>
    </row>
    <row r="589" spans="1:10" x14ac:dyDescent="0.25">
      <c r="A589" s="105">
        <v>42552</v>
      </c>
      <c r="B589" s="106">
        <v>5</v>
      </c>
      <c r="C589" s="107">
        <v>18379446.6403162</v>
      </c>
      <c r="D589" s="107">
        <v>4455275.5243666843</v>
      </c>
      <c r="E589" s="107">
        <v>0</v>
      </c>
      <c r="F589" s="109">
        <f t="shared" si="9"/>
        <v>42705</v>
      </c>
      <c r="G589" s="14"/>
      <c r="H589" s="14"/>
      <c r="I589" s="14"/>
      <c r="J589" s="13"/>
    </row>
    <row r="590" spans="1:10" x14ac:dyDescent="0.25">
      <c r="A590" s="105">
        <v>42552</v>
      </c>
      <c r="B590" s="106">
        <v>6</v>
      </c>
      <c r="C590" s="107">
        <v>18379446.6403162</v>
      </c>
      <c r="D590" s="107">
        <v>4896634.8348585507</v>
      </c>
      <c r="E590" s="107">
        <v>0</v>
      </c>
      <c r="F590" s="109">
        <f t="shared" si="9"/>
        <v>42736</v>
      </c>
      <c r="G590" s="14"/>
      <c r="H590" s="14"/>
      <c r="I590" s="14"/>
      <c r="J590" s="13"/>
    </row>
    <row r="591" spans="1:10" x14ac:dyDescent="0.25">
      <c r="A591" s="105">
        <v>42552</v>
      </c>
      <c r="B591" s="106">
        <v>7</v>
      </c>
      <c r="C591" s="107">
        <v>18379446.6403162</v>
      </c>
      <c r="D591" s="107">
        <v>5287409.2056516139</v>
      </c>
      <c r="E591" s="107">
        <v>0</v>
      </c>
      <c r="F591" s="109">
        <f t="shared" si="9"/>
        <v>42767</v>
      </c>
      <c r="G591" s="14"/>
      <c r="H591" s="14"/>
      <c r="I591" s="14"/>
      <c r="J591" s="13"/>
    </row>
    <row r="592" spans="1:10" x14ac:dyDescent="0.25">
      <c r="A592" s="105">
        <v>42552</v>
      </c>
      <c r="B592" s="106">
        <v>8</v>
      </c>
      <c r="C592" s="107">
        <v>18379446.6403162</v>
      </c>
      <c r="D592" s="107">
        <v>5645420</v>
      </c>
      <c r="E592" s="107">
        <v>0</v>
      </c>
      <c r="F592" s="109">
        <f t="shared" si="9"/>
        <v>42795</v>
      </c>
      <c r="G592" s="14"/>
      <c r="H592" s="14"/>
      <c r="I592" s="14"/>
      <c r="J592" s="13"/>
    </row>
    <row r="593" spans="1:10" x14ac:dyDescent="0.25">
      <c r="A593" s="105">
        <v>42552</v>
      </c>
      <c r="B593" s="106">
        <v>9</v>
      </c>
      <c r="C593" s="107">
        <v>18379446.6403162</v>
      </c>
      <c r="D593" s="107">
        <v>6002530</v>
      </c>
      <c r="E593" s="107">
        <v>0</v>
      </c>
      <c r="F593" s="109">
        <f t="shared" si="9"/>
        <v>42826</v>
      </c>
      <c r="G593" s="14"/>
      <c r="H593" s="14"/>
      <c r="I593" s="14"/>
      <c r="J593" s="13"/>
    </row>
    <row r="594" spans="1:10" x14ac:dyDescent="0.25">
      <c r="A594" s="105">
        <v>42552</v>
      </c>
      <c r="B594" s="106">
        <v>10</v>
      </c>
      <c r="C594" s="107">
        <v>18379446.6403162</v>
      </c>
      <c r="D594" s="107">
        <v>6371700</v>
      </c>
      <c r="E594" s="107">
        <v>0</v>
      </c>
      <c r="F594" s="109">
        <f t="shared" si="9"/>
        <v>42856</v>
      </c>
      <c r="G594" s="14"/>
      <c r="H594" s="14"/>
      <c r="I594" s="14"/>
      <c r="J594" s="13"/>
    </row>
    <row r="595" spans="1:10" x14ac:dyDescent="0.25">
      <c r="A595" s="105">
        <v>42552</v>
      </c>
      <c r="B595" s="106">
        <v>11</v>
      </c>
      <c r="C595" s="107">
        <v>18379446.6403162</v>
      </c>
      <c r="D595" s="107">
        <v>7286950.0441408167</v>
      </c>
      <c r="E595" s="107">
        <v>0</v>
      </c>
      <c r="F595" s="109">
        <f t="shared" si="9"/>
        <v>42887</v>
      </c>
      <c r="G595" s="14"/>
      <c r="H595" s="14"/>
      <c r="I595" s="14"/>
      <c r="J595" s="13"/>
    </row>
    <row r="596" spans="1:10" x14ac:dyDescent="0.25">
      <c r="A596" s="105">
        <v>42552</v>
      </c>
      <c r="B596" s="106">
        <v>12</v>
      </c>
      <c r="C596" s="107">
        <v>18379446.6403162</v>
      </c>
      <c r="D596" s="107">
        <v>7638231.6416039085</v>
      </c>
      <c r="E596" s="107">
        <v>0</v>
      </c>
      <c r="F596" s="109">
        <f t="shared" si="9"/>
        <v>42917</v>
      </c>
      <c r="G596" s="14"/>
      <c r="H596" s="14"/>
      <c r="I596" s="14"/>
      <c r="J596" s="13"/>
    </row>
    <row r="597" spans="1:10" x14ac:dyDescent="0.25">
      <c r="A597" s="105">
        <v>42552</v>
      </c>
      <c r="B597" s="106">
        <v>13</v>
      </c>
      <c r="C597" s="107">
        <v>18379446.6403162</v>
      </c>
      <c r="D597" s="107">
        <v>7867510</v>
      </c>
      <c r="E597" s="107">
        <v>0</v>
      </c>
      <c r="F597" s="109">
        <f t="shared" si="9"/>
        <v>42948</v>
      </c>
      <c r="G597" s="14"/>
      <c r="H597" s="14"/>
      <c r="I597" s="14"/>
      <c r="J597" s="13"/>
    </row>
    <row r="598" spans="1:10" x14ac:dyDescent="0.25">
      <c r="A598" s="105">
        <v>42552</v>
      </c>
      <c r="B598" s="106">
        <v>14</v>
      </c>
      <c r="C598" s="107">
        <v>18379446.6403162</v>
      </c>
      <c r="D598" s="107">
        <v>8516156.3335550483</v>
      </c>
      <c r="E598" s="107">
        <v>0</v>
      </c>
      <c r="F598" s="109">
        <f t="shared" si="9"/>
        <v>42979</v>
      </c>
      <c r="G598" s="14"/>
      <c r="H598" s="14"/>
      <c r="I598" s="14"/>
      <c r="J598" s="13"/>
    </row>
    <row r="599" spans="1:10" x14ac:dyDescent="0.25">
      <c r="A599" s="105">
        <v>42552</v>
      </c>
      <c r="B599" s="106">
        <v>15</v>
      </c>
      <c r="C599" s="107">
        <v>18379446.6403162</v>
      </c>
      <c r="D599" s="107">
        <v>8736750</v>
      </c>
      <c r="E599" s="107">
        <v>0</v>
      </c>
      <c r="F599" s="109">
        <f t="shared" si="9"/>
        <v>43009</v>
      </c>
      <c r="G599" s="14"/>
      <c r="H599" s="14"/>
      <c r="I599" s="14"/>
      <c r="J599" s="13"/>
    </row>
    <row r="600" spans="1:10" x14ac:dyDescent="0.25">
      <c r="A600" s="105">
        <v>42552</v>
      </c>
      <c r="B600" s="106">
        <v>16</v>
      </c>
      <c r="C600" s="107">
        <v>18379446.6403162</v>
      </c>
      <c r="D600" s="107">
        <v>9070103.369112853</v>
      </c>
      <c r="E600" s="107">
        <v>0</v>
      </c>
      <c r="F600" s="109">
        <f t="shared" si="9"/>
        <v>43040</v>
      </c>
      <c r="G600" s="14"/>
      <c r="H600" s="14"/>
      <c r="I600" s="14"/>
      <c r="J600" s="13"/>
    </row>
    <row r="601" spans="1:10" x14ac:dyDescent="0.25">
      <c r="A601" s="105">
        <v>42552</v>
      </c>
      <c r="B601" s="106">
        <v>17</v>
      </c>
      <c r="C601" s="107">
        <v>18379446.6403162</v>
      </c>
      <c r="D601" s="107">
        <v>9183080</v>
      </c>
      <c r="E601" s="107">
        <v>0</v>
      </c>
      <c r="F601" s="109">
        <f t="shared" si="9"/>
        <v>43070</v>
      </c>
      <c r="G601" s="14"/>
      <c r="H601" s="14"/>
      <c r="I601" s="14"/>
      <c r="J601" s="13"/>
    </row>
    <row r="602" spans="1:10" x14ac:dyDescent="0.25">
      <c r="A602" s="105">
        <v>42552</v>
      </c>
      <c r="B602" s="106">
        <v>18</v>
      </c>
      <c r="C602" s="107">
        <v>18379446.6403162</v>
      </c>
      <c r="D602" s="107">
        <v>9332800</v>
      </c>
      <c r="E602" s="107">
        <v>4992240</v>
      </c>
      <c r="F602" s="109">
        <f t="shared" si="9"/>
        <v>43101</v>
      </c>
      <c r="G602" s="14"/>
      <c r="H602" s="14"/>
      <c r="I602" s="14"/>
      <c r="J602" s="13"/>
    </row>
    <row r="603" spans="1:10" x14ac:dyDescent="0.25">
      <c r="A603" s="105">
        <v>42552</v>
      </c>
      <c r="B603" s="106">
        <v>19</v>
      </c>
      <c r="C603" s="107">
        <v>18379446.6403162</v>
      </c>
      <c r="D603" s="107">
        <v>9466560</v>
      </c>
      <c r="E603" s="107">
        <v>5079040</v>
      </c>
      <c r="F603" s="109">
        <f t="shared" si="9"/>
        <v>43132</v>
      </c>
      <c r="G603" s="14"/>
      <c r="H603" s="14"/>
      <c r="I603" s="14"/>
      <c r="J603" s="13"/>
    </row>
    <row r="604" spans="1:10" x14ac:dyDescent="0.25">
      <c r="A604" s="105">
        <v>42552</v>
      </c>
      <c r="B604" s="106">
        <v>20</v>
      </c>
      <c r="C604" s="107">
        <v>18379446.6403162</v>
      </c>
      <c r="D604" s="107">
        <v>9620840</v>
      </c>
      <c r="E604" s="107">
        <v>5204280</v>
      </c>
      <c r="F604" s="109">
        <f t="shared" si="9"/>
        <v>43160</v>
      </c>
      <c r="G604" s="14"/>
      <c r="H604" s="14"/>
      <c r="I604" s="14"/>
      <c r="J604" s="13"/>
    </row>
    <row r="605" spans="1:10" x14ac:dyDescent="0.25">
      <c r="A605" s="105">
        <v>42552</v>
      </c>
      <c r="B605" s="106">
        <v>21</v>
      </c>
      <c r="C605" s="107">
        <v>18379446.6403162</v>
      </c>
      <c r="D605" s="107">
        <v>9750040</v>
      </c>
      <c r="E605" s="107">
        <v>5323320</v>
      </c>
      <c r="F605" s="109">
        <f t="shared" si="9"/>
        <v>43191</v>
      </c>
      <c r="G605" s="14"/>
      <c r="H605" s="14"/>
      <c r="I605" s="14"/>
      <c r="J605" s="13"/>
    </row>
    <row r="606" spans="1:10" x14ac:dyDescent="0.25">
      <c r="A606" s="105">
        <v>42552</v>
      </c>
      <c r="B606" s="106">
        <v>22</v>
      </c>
      <c r="C606" s="107">
        <v>18379446.6403162</v>
      </c>
      <c r="D606" s="107">
        <v>9880000</v>
      </c>
      <c r="E606" s="107">
        <v>5443600</v>
      </c>
      <c r="F606" s="109">
        <f t="shared" si="9"/>
        <v>43221</v>
      </c>
      <c r="G606" s="14"/>
      <c r="H606" s="14"/>
      <c r="I606" s="14"/>
      <c r="J606" s="13"/>
    </row>
    <row r="607" spans="1:10" x14ac:dyDescent="0.25">
      <c r="A607" s="105">
        <v>42552</v>
      </c>
      <c r="B607" s="106">
        <v>23</v>
      </c>
      <c r="C607" s="107">
        <v>18379446.6403162</v>
      </c>
      <c r="D607" s="107">
        <v>10391215.77618169</v>
      </c>
      <c r="E607" s="107">
        <v>5580000</v>
      </c>
      <c r="F607" s="109">
        <f t="shared" si="9"/>
        <v>43252</v>
      </c>
      <c r="G607" s="14"/>
      <c r="H607" s="14"/>
      <c r="I607" s="14"/>
      <c r="J607" s="13"/>
    </row>
    <row r="608" spans="1:10" x14ac:dyDescent="0.25">
      <c r="A608" s="105">
        <v>42552</v>
      </c>
      <c r="B608" s="106">
        <v>24</v>
      </c>
      <c r="C608" s="107">
        <v>18379446.6403162</v>
      </c>
      <c r="D608" s="107">
        <v>10548080</v>
      </c>
      <c r="E608" s="107">
        <v>5768480</v>
      </c>
      <c r="F608" s="109">
        <f t="shared" si="9"/>
        <v>43282</v>
      </c>
      <c r="G608" s="14"/>
      <c r="H608" s="14"/>
      <c r="I608" s="14"/>
      <c r="J608" s="13"/>
    </row>
    <row r="609" spans="1:10" x14ac:dyDescent="0.25">
      <c r="A609" s="105">
        <v>42552</v>
      </c>
      <c r="B609" s="106">
        <v>25</v>
      </c>
      <c r="C609" s="107">
        <v>18379446.6403162</v>
      </c>
      <c r="D609" s="107">
        <v>10646040</v>
      </c>
      <c r="E609" s="107">
        <v>5880080</v>
      </c>
      <c r="F609" s="109">
        <f t="shared" si="9"/>
        <v>43313</v>
      </c>
      <c r="G609" s="14"/>
      <c r="H609" s="14"/>
      <c r="I609" s="14"/>
      <c r="J609" s="13"/>
    </row>
    <row r="610" spans="1:10" x14ac:dyDescent="0.25">
      <c r="A610" s="105">
        <v>42552</v>
      </c>
      <c r="B610" s="106">
        <v>26</v>
      </c>
      <c r="C610" s="107">
        <v>18379446.6403162</v>
      </c>
      <c r="D610" s="107">
        <v>11004596.136892488</v>
      </c>
      <c r="E610" s="107">
        <v>5933400</v>
      </c>
      <c r="F610" s="109">
        <f t="shared" si="9"/>
        <v>43344</v>
      </c>
      <c r="G610" s="14"/>
      <c r="H610" s="14"/>
      <c r="I610" s="14"/>
      <c r="J610" s="13"/>
    </row>
    <row r="611" spans="1:10" x14ac:dyDescent="0.25">
      <c r="A611" s="105">
        <v>42552</v>
      </c>
      <c r="B611" s="106">
        <v>27</v>
      </c>
      <c r="C611" s="107">
        <v>18379446.6403162</v>
      </c>
      <c r="D611" s="107">
        <v>11073244</v>
      </c>
      <c r="E611" s="107">
        <v>5984240</v>
      </c>
      <c r="F611" s="109">
        <f t="shared" si="9"/>
        <v>43374</v>
      </c>
      <c r="G611" s="14"/>
      <c r="H611" s="14"/>
      <c r="I611" s="14"/>
      <c r="J611" s="13"/>
    </row>
    <row r="612" spans="1:10" x14ac:dyDescent="0.25">
      <c r="A612" s="105">
        <v>42552</v>
      </c>
      <c r="B612" s="106">
        <v>28</v>
      </c>
      <c r="C612" s="107">
        <v>18379446.6403162</v>
      </c>
      <c r="D612" s="107">
        <v>11164685</v>
      </c>
      <c r="E612" s="107">
        <v>6022680</v>
      </c>
      <c r="F612" s="109">
        <f t="shared" si="9"/>
        <v>43405</v>
      </c>
      <c r="G612" s="14"/>
      <c r="H612" s="14"/>
      <c r="I612" s="14"/>
      <c r="J612" s="13"/>
    </row>
    <row r="613" spans="1:10" x14ac:dyDescent="0.25">
      <c r="A613" s="105">
        <v>42552</v>
      </c>
      <c r="B613" s="106">
        <v>29</v>
      </c>
      <c r="C613" s="107">
        <v>18379446.6403162</v>
      </c>
      <c r="D613" s="107">
        <v>11214400</v>
      </c>
      <c r="E613" s="107">
        <v>6252800</v>
      </c>
      <c r="F613" s="109">
        <f t="shared" si="9"/>
        <v>43435</v>
      </c>
      <c r="G613" s="14"/>
      <c r="H613" s="14"/>
      <c r="I613" s="14"/>
      <c r="J613" s="13"/>
    </row>
    <row r="614" spans="1:10" x14ac:dyDescent="0.25">
      <c r="A614" s="105">
        <v>42552</v>
      </c>
      <c r="B614" s="106">
        <v>30</v>
      </c>
      <c r="C614" s="107">
        <v>18379446.6403162</v>
      </c>
      <c r="D614" s="107">
        <v>11263300</v>
      </c>
      <c r="E614" s="107">
        <v>6284800</v>
      </c>
      <c r="F614" s="109">
        <f t="shared" si="9"/>
        <v>43466</v>
      </c>
      <c r="G614" s="14"/>
      <c r="H614" s="14"/>
      <c r="I614" s="14"/>
      <c r="J614" s="13"/>
    </row>
    <row r="615" spans="1:10" x14ac:dyDescent="0.25">
      <c r="A615" s="105">
        <v>42552</v>
      </c>
      <c r="B615" s="106">
        <v>31</v>
      </c>
      <c r="C615" s="107">
        <v>18379446.6403162</v>
      </c>
      <c r="D615" s="107">
        <v>11304865</v>
      </c>
      <c r="E615" s="107">
        <v>6309120</v>
      </c>
      <c r="F615" s="109">
        <f t="shared" si="9"/>
        <v>43497</v>
      </c>
      <c r="G615" s="14"/>
      <c r="H615" s="14"/>
      <c r="I615" s="14"/>
      <c r="J615" s="13"/>
    </row>
    <row r="616" spans="1:10" x14ac:dyDescent="0.25">
      <c r="A616" s="105">
        <v>42552</v>
      </c>
      <c r="B616" s="106">
        <v>32</v>
      </c>
      <c r="C616" s="107">
        <v>18379446.6403162</v>
      </c>
      <c r="D616" s="107">
        <v>11353765</v>
      </c>
      <c r="E616" s="107">
        <v>6337280</v>
      </c>
      <c r="F616" s="109">
        <f t="shared" si="9"/>
        <v>43525</v>
      </c>
      <c r="G616" s="14"/>
      <c r="H616" s="14"/>
      <c r="I616" s="14"/>
      <c r="J616" s="13"/>
    </row>
    <row r="617" spans="1:10" x14ac:dyDescent="0.25">
      <c r="A617" s="105">
        <v>42552</v>
      </c>
      <c r="B617" s="106">
        <v>33</v>
      </c>
      <c r="C617" s="107">
        <v>18379446.6403162</v>
      </c>
      <c r="D617" s="107">
        <v>11393700</v>
      </c>
      <c r="E617" s="107">
        <v>6366720</v>
      </c>
      <c r="F617" s="109">
        <f t="shared" si="9"/>
        <v>43556</v>
      </c>
      <c r="G617" s="14"/>
      <c r="H617" s="14"/>
      <c r="I617" s="14"/>
      <c r="J617" s="13"/>
    </row>
    <row r="618" spans="1:10" x14ac:dyDescent="0.25">
      <c r="A618" s="105">
        <v>42552</v>
      </c>
      <c r="B618" s="106">
        <v>34</v>
      </c>
      <c r="C618" s="107">
        <v>18379446.6403162</v>
      </c>
      <c r="D618" s="107">
        <v>11433635</v>
      </c>
      <c r="E618" s="107">
        <v>6392320</v>
      </c>
      <c r="F618" s="109">
        <f t="shared" si="9"/>
        <v>43586</v>
      </c>
      <c r="G618" s="14"/>
      <c r="H618" s="14"/>
      <c r="I618" s="14"/>
      <c r="J618" s="13"/>
    </row>
    <row r="619" spans="1:10" x14ac:dyDescent="0.25">
      <c r="A619" s="105">
        <v>42552</v>
      </c>
      <c r="B619" s="106">
        <v>35</v>
      </c>
      <c r="C619" s="107">
        <v>18379446.6403162</v>
      </c>
      <c r="D619" s="107">
        <v>11476830</v>
      </c>
      <c r="E619" s="107">
        <v>6420480</v>
      </c>
      <c r="F619" s="109">
        <f t="shared" si="9"/>
        <v>43617</v>
      </c>
      <c r="G619" s="14"/>
      <c r="H619" s="14"/>
      <c r="I619" s="14"/>
      <c r="J619" s="13"/>
    </row>
    <row r="620" spans="1:10" x14ac:dyDescent="0.25">
      <c r="A620" s="105">
        <v>42552</v>
      </c>
      <c r="B620" s="106">
        <v>36</v>
      </c>
      <c r="C620" s="107">
        <v>18379446.6403162</v>
      </c>
      <c r="D620" s="107">
        <v>11518395</v>
      </c>
      <c r="E620" s="107">
        <v>6452480</v>
      </c>
      <c r="F620" s="109">
        <f t="shared" si="9"/>
        <v>43647</v>
      </c>
      <c r="G620" s="14"/>
      <c r="H620" s="14"/>
      <c r="I620" s="14"/>
      <c r="J620" s="13"/>
    </row>
    <row r="621" spans="1:10" x14ac:dyDescent="0.25">
      <c r="A621" s="105">
        <v>42552</v>
      </c>
      <c r="B621" s="106">
        <v>37</v>
      </c>
      <c r="C621" s="107">
        <v>18379446.6403162</v>
      </c>
      <c r="D621" s="107">
        <v>11546920</v>
      </c>
      <c r="E621" s="107">
        <v>6476800</v>
      </c>
      <c r="F621" s="109">
        <f t="shared" si="9"/>
        <v>43678</v>
      </c>
      <c r="G621" s="14"/>
      <c r="H621" s="14"/>
      <c r="I621" s="14"/>
      <c r="J621" s="13"/>
    </row>
    <row r="622" spans="1:10" x14ac:dyDescent="0.25">
      <c r="A622" s="105">
        <v>42552</v>
      </c>
      <c r="B622" s="106">
        <v>38</v>
      </c>
      <c r="C622" s="107">
        <v>18379446.6403162</v>
      </c>
      <c r="D622" s="107">
        <v>11568925</v>
      </c>
      <c r="E622" s="107">
        <v>6492160</v>
      </c>
      <c r="F622" s="109">
        <f t="shared" si="9"/>
        <v>43709</v>
      </c>
      <c r="G622" s="14"/>
      <c r="H622" s="14"/>
      <c r="I622" s="14"/>
      <c r="J622" s="13"/>
    </row>
    <row r="623" spans="1:10" x14ac:dyDescent="0.25">
      <c r="A623" s="105">
        <v>42552</v>
      </c>
      <c r="B623" s="106">
        <v>39</v>
      </c>
      <c r="C623" s="107">
        <v>18379446.6403162</v>
      </c>
      <c r="D623" s="107">
        <v>11590115</v>
      </c>
      <c r="E623" s="107">
        <v>6507520</v>
      </c>
      <c r="F623" s="109">
        <f t="shared" si="9"/>
        <v>43739</v>
      </c>
      <c r="G623" s="14"/>
      <c r="H623" s="14"/>
      <c r="I623" s="14"/>
      <c r="J623" s="13"/>
    </row>
    <row r="624" spans="1:10" x14ac:dyDescent="0.25">
      <c r="A624" s="105">
        <v>42552</v>
      </c>
      <c r="B624" s="106">
        <v>40</v>
      </c>
      <c r="C624" s="107">
        <v>18379446.6403162</v>
      </c>
      <c r="D624" s="107">
        <v>11607230</v>
      </c>
      <c r="E624" s="107">
        <v>6517760</v>
      </c>
      <c r="F624" s="109">
        <f t="shared" si="9"/>
        <v>43770</v>
      </c>
      <c r="G624" s="14"/>
      <c r="H624" s="14"/>
      <c r="I624" s="14"/>
      <c r="J624" s="13"/>
    </row>
    <row r="625" spans="1:10" x14ac:dyDescent="0.25">
      <c r="A625" s="105">
        <v>42552</v>
      </c>
      <c r="B625" s="106">
        <v>41</v>
      </c>
      <c r="C625" s="107">
        <v>18379446.6403162</v>
      </c>
      <c r="D625" s="107">
        <v>11623530</v>
      </c>
      <c r="E625" s="107">
        <v>6528000</v>
      </c>
      <c r="F625" s="109">
        <f t="shared" si="9"/>
        <v>43800</v>
      </c>
      <c r="G625" s="14"/>
      <c r="H625" s="14"/>
      <c r="I625" s="14"/>
      <c r="J625" s="13"/>
    </row>
    <row r="626" spans="1:10" x14ac:dyDescent="0.25">
      <c r="A626" s="105">
        <v>42583</v>
      </c>
      <c r="B626" s="106">
        <v>0</v>
      </c>
      <c r="C626" s="107">
        <v>17768915.866741952</v>
      </c>
      <c r="D626" s="107">
        <v>832286.70516696631</v>
      </c>
      <c r="E626" s="107">
        <v>0</v>
      </c>
      <c r="F626" s="109">
        <f t="shared" si="9"/>
        <v>42583</v>
      </c>
      <c r="G626" s="14"/>
      <c r="H626" s="14"/>
      <c r="I626" s="14"/>
      <c r="J626" s="13"/>
    </row>
    <row r="627" spans="1:10" x14ac:dyDescent="0.25">
      <c r="A627" s="105">
        <v>42583</v>
      </c>
      <c r="B627" s="106">
        <v>1</v>
      </c>
      <c r="C627" s="107">
        <v>17768915.866741952</v>
      </c>
      <c r="D627" s="107">
        <v>1845838.0302812699</v>
      </c>
      <c r="E627" s="107">
        <v>0</v>
      </c>
      <c r="F627" s="109">
        <f t="shared" si="9"/>
        <v>42614</v>
      </c>
      <c r="G627" s="14"/>
      <c r="H627" s="14"/>
      <c r="I627" s="14"/>
      <c r="J627" s="13"/>
    </row>
    <row r="628" spans="1:10" x14ac:dyDescent="0.25">
      <c r="A628" s="105">
        <v>42583</v>
      </c>
      <c r="B628" s="106">
        <v>2</v>
      </c>
      <c r="C628" s="107">
        <v>17768915.866741952</v>
      </c>
      <c r="D628" s="107">
        <v>2524180.7958663483</v>
      </c>
      <c r="E628" s="107">
        <v>0</v>
      </c>
      <c r="F628" s="109">
        <f t="shared" si="9"/>
        <v>42644</v>
      </c>
      <c r="G628" s="14"/>
      <c r="H628" s="14"/>
      <c r="I628" s="14"/>
      <c r="J628" s="13"/>
    </row>
    <row r="629" spans="1:10" x14ac:dyDescent="0.25">
      <c r="A629" s="105">
        <v>42583</v>
      </c>
      <c r="B629" s="106">
        <v>3</v>
      </c>
      <c r="C629" s="107">
        <v>17768915.866741952</v>
      </c>
      <c r="D629" s="107">
        <v>3195427.0890970896</v>
      </c>
      <c r="E629" s="107">
        <v>0</v>
      </c>
      <c r="F629" s="109">
        <f t="shared" si="9"/>
        <v>42675</v>
      </c>
      <c r="G629" s="14"/>
      <c r="H629" s="14"/>
      <c r="I629" s="14"/>
      <c r="J629" s="13"/>
    </row>
    <row r="630" spans="1:10" x14ac:dyDescent="0.25">
      <c r="A630" s="105">
        <v>42583</v>
      </c>
      <c r="B630" s="106">
        <v>4</v>
      </c>
      <c r="C630" s="107">
        <v>17768915.866741952</v>
      </c>
      <c r="D630" s="107">
        <v>3709011.8043089057</v>
      </c>
      <c r="E630" s="107">
        <v>0</v>
      </c>
      <c r="F630" s="109">
        <f t="shared" si="9"/>
        <v>42705</v>
      </c>
      <c r="G630" s="14"/>
      <c r="H630" s="14"/>
      <c r="I630" s="14"/>
      <c r="J630" s="13"/>
    </row>
    <row r="631" spans="1:10" x14ac:dyDescent="0.25">
      <c r="A631" s="105">
        <v>42583</v>
      </c>
      <c r="B631" s="106">
        <v>5</v>
      </c>
      <c r="C631" s="107">
        <v>17768915.866741952</v>
      </c>
      <c r="D631" s="107">
        <v>4182796.229610845</v>
      </c>
      <c r="E631" s="107">
        <v>0</v>
      </c>
      <c r="F631" s="109">
        <f t="shared" si="9"/>
        <v>42736</v>
      </c>
      <c r="G631" s="14"/>
      <c r="H631" s="14"/>
      <c r="I631" s="14"/>
      <c r="J631" s="13"/>
    </row>
    <row r="632" spans="1:10" x14ac:dyDescent="0.25">
      <c r="A632" s="105">
        <v>42583</v>
      </c>
      <c r="B632" s="106">
        <v>6</v>
      </c>
      <c r="C632" s="107">
        <v>17768915.866741952</v>
      </c>
      <c r="D632" s="107">
        <v>4600018.8661591746</v>
      </c>
      <c r="E632" s="107">
        <v>0</v>
      </c>
      <c r="F632" s="109">
        <f t="shared" si="9"/>
        <v>42767</v>
      </c>
      <c r="G632" s="14"/>
      <c r="H632" s="14"/>
      <c r="I632" s="14"/>
      <c r="J632" s="13"/>
    </row>
    <row r="633" spans="1:10" x14ac:dyDescent="0.25">
      <c r="A633" s="105">
        <v>42583</v>
      </c>
      <c r="B633" s="106">
        <v>7</v>
      </c>
      <c r="C633" s="107">
        <v>17768915.866741952</v>
      </c>
      <c r="D633" s="107">
        <v>4990160</v>
      </c>
      <c r="E633" s="107">
        <v>0</v>
      </c>
      <c r="F633" s="109">
        <f t="shared" si="9"/>
        <v>42795</v>
      </c>
      <c r="G633" s="14"/>
      <c r="H633" s="14"/>
      <c r="I633" s="14"/>
      <c r="J633" s="13"/>
    </row>
    <row r="634" spans="1:10" x14ac:dyDescent="0.25">
      <c r="A634" s="105">
        <v>42583</v>
      </c>
      <c r="B634" s="106">
        <v>8</v>
      </c>
      <c r="C634" s="107">
        <v>17768915.866741952</v>
      </c>
      <c r="D634" s="107">
        <v>5363350</v>
      </c>
      <c r="E634" s="107">
        <v>0</v>
      </c>
      <c r="F634" s="109">
        <f t="shared" si="9"/>
        <v>42826</v>
      </c>
      <c r="G634" s="14"/>
      <c r="H634" s="14"/>
      <c r="I634" s="14"/>
      <c r="J634" s="13"/>
    </row>
    <row r="635" spans="1:10" x14ac:dyDescent="0.25">
      <c r="A635" s="105">
        <v>42583</v>
      </c>
      <c r="B635" s="106">
        <v>9</v>
      </c>
      <c r="C635" s="107">
        <v>17768915.866741952</v>
      </c>
      <c r="D635" s="107">
        <v>5734530</v>
      </c>
      <c r="E635" s="107">
        <v>0</v>
      </c>
      <c r="F635" s="109">
        <f t="shared" si="9"/>
        <v>42856</v>
      </c>
      <c r="G635" s="14"/>
      <c r="H635" s="14"/>
      <c r="I635" s="14"/>
      <c r="J635" s="13"/>
    </row>
    <row r="636" spans="1:10" x14ac:dyDescent="0.25">
      <c r="A636" s="105">
        <v>42583</v>
      </c>
      <c r="B636" s="106">
        <v>10</v>
      </c>
      <c r="C636" s="107">
        <v>17768915.866741952</v>
      </c>
      <c r="D636" s="107">
        <v>6579268.8387837661</v>
      </c>
      <c r="E636" s="107">
        <v>0</v>
      </c>
      <c r="F636" s="109">
        <f t="shared" si="9"/>
        <v>42887</v>
      </c>
      <c r="G636" s="14"/>
      <c r="H636" s="14"/>
      <c r="I636" s="14"/>
      <c r="J636" s="13"/>
    </row>
    <row r="637" spans="1:10" x14ac:dyDescent="0.25">
      <c r="A637" s="105">
        <v>42583</v>
      </c>
      <c r="B637" s="106">
        <v>11</v>
      </c>
      <c r="C637" s="107">
        <v>17768915.866741952</v>
      </c>
      <c r="D637" s="107">
        <v>6942935.5954805939</v>
      </c>
      <c r="E637" s="107">
        <v>0</v>
      </c>
      <c r="F637" s="109">
        <f t="shared" si="9"/>
        <v>42917</v>
      </c>
      <c r="G637" s="14"/>
      <c r="H637" s="14"/>
      <c r="I637" s="14"/>
      <c r="J637" s="13"/>
    </row>
    <row r="638" spans="1:10" x14ac:dyDescent="0.25">
      <c r="A638" s="105">
        <v>42583</v>
      </c>
      <c r="B638" s="106">
        <v>12</v>
      </c>
      <c r="C638" s="107">
        <v>17768915.866741952</v>
      </c>
      <c r="D638" s="107">
        <v>7246970</v>
      </c>
      <c r="E638" s="107">
        <v>0</v>
      </c>
      <c r="F638" s="109">
        <f t="shared" si="9"/>
        <v>42948</v>
      </c>
      <c r="G638" s="14"/>
      <c r="H638" s="14"/>
      <c r="I638" s="14"/>
      <c r="J638" s="13"/>
    </row>
    <row r="639" spans="1:10" x14ac:dyDescent="0.25">
      <c r="A639" s="105">
        <v>42583</v>
      </c>
      <c r="B639" s="106">
        <v>13</v>
      </c>
      <c r="C639" s="107">
        <v>17768915.866741952</v>
      </c>
      <c r="D639" s="107">
        <v>7882945.9048164673</v>
      </c>
      <c r="E639" s="107">
        <v>0</v>
      </c>
      <c r="F639" s="109">
        <f t="shared" si="9"/>
        <v>42979</v>
      </c>
      <c r="G639" s="14"/>
      <c r="H639" s="14"/>
      <c r="I639" s="14"/>
      <c r="J639" s="13"/>
    </row>
    <row r="640" spans="1:10" x14ac:dyDescent="0.25">
      <c r="A640" s="105">
        <v>42583</v>
      </c>
      <c r="B640" s="106">
        <v>14</v>
      </c>
      <c r="C640" s="107">
        <v>17768915.866741952</v>
      </c>
      <c r="D640" s="107">
        <v>8115000</v>
      </c>
      <c r="E640" s="107">
        <v>0</v>
      </c>
      <c r="F640" s="109">
        <f t="shared" si="9"/>
        <v>43009</v>
      </c>
      <c r="G640" s="14"/>
      <c r="H640" s="14"/>
      <c r="I640" s="14"/>
      <c r="J640" s="13"/>
    </row>
    <row r="641" spans="1:10" x14ac:dyDescent="0.25">
      <c r="A641" s="105">
        <v>42583</v>
      </c>
      <c r="B641" s="106">
        <v>15</v>
      </c>
      <c r="C641" s="107">
        <v>17768915.866741952</v>
      </c>
      <c r="D641" s="107">
        <v>8451027.9750419445</v>
      </c>
      <c r="E641" s="107">
        <v>0</v>
      </c>
      <c r="F641" s="109">
        <f t="shared" si="9"/>
        <v>43040</v>
      </c>
      <c r="G641" s="14"/>
      <c r="H641" s="14"/>
      <c r="I641" s="14"/>
      <c r="J641" s="13"/>
    </row>
    <row r="642" spans="1:10" x14ac:dyDescent="0.25">
      <c r="A642" s="105">
        <v>42583</v>
      </c>
      <c r="B642" s="106">
        <v>16</v>
      </c>
      <c r="C642" s="107">
        <v>17768915.866741952</v>
      </c>
      <c r="D642" s="107">
        <v>8575840</v>
      </c>
      <c r="E642" s="107">
        <v>0</v>
      </c>
      <c r="F642" s="109">
        <f t="shared" si="9"/>
        <v>43070</v>
      </c>
      <c r="G642" s="14"/>
      <c r="H642" s="14"/>
      <c r="I642" s="14"/>
      <c r="J642" s="13"/>
    </row>
    <row r="643" spans="1:10" x14ac:dyDescent="0.25">
      <c r="A643" s="105">
        <v>42583</v>
      </c>
      <c r="B643" s="106">
        <v>17</v>
      </c>
      <c r="C643" s="107">
        <v>17768915.866741952</v>
      </c>
      <c r="D643" s="107">
        <v>8733160</v>
      </c>
      <c r="E643" s="107">
        <v>0</v>
      </c>
      <c r="F643" s="109">
        <f t="shared" ref="F643:F706" si="10">EDATE(A643,B643)</f>
        <v>43101</v>
      </c>
      <c r="G643" s="14"/>
      <c r="H643" s="14"/>
      <c r="I643" s="14"/>
      <c r="J643" s="13"/>
    </row>
    <row r="644" spans="1:10" x14ac:dyDescent="0.25">
      <c r="A644" s="105">
        <v>42583</v>
      </c>
      <c r="B644" s="106">
        <v>18</v>
      </c>
      <c r="C644" s="107">
        <v>17768915.866741952</v>
      </c>
      <c r="D644" s="107">
        <v>8873000</v>
      </c>
      <c r="E644" s="107">
        <v>4719440</v>
      </c>
      <c r="F644" s="109">
        <f t="shared" si="10"/>
        <v>43132</v>
      </c>
      <c r="G644" s="14"/>
      <c r="H644" s="14"/>
      <c r="I644" s="14"/>
      <c r="J644" s="13"/>
    </row>
    <row r="645" spans="1:10" x14ac:dyDescent="0.25">
      <c r="A645" s="105">
        <v>42583</v>
      </c>
      <c r="B645" s="106">
        <v>19</v>
      </c>
      <c r="C645" s="107">
        <v>17768915.866741952</v>
      </c>
      <c r="D645" s="107">
        <v>9031840</v>
      </c>
      <c r="E645" s="107">
        <v>4855840</v>
      </c>
      <c r="F645" s="109">
        <f t="shared" si="10"/>
        <v>43160</v>
      </c>
      <c r="G645" s="14"/>
      <c r="H645" s="14"/>
      <c r="I645" s="14"/>
      <c r="J645" s="13"/>
    </row>
    <row r="646" spans="1:10" x14ac:dyDescent="0.25">
      <c r="A646" s="105">
        <v>42583</v>
      </c>
      <c r="B646" s="106">
        <v>20</v>
      </c>
      <c r="C646" s="107">
        <v>17768915.866741952</v>
      </c>
      <c r="D646" s="107">
        <v>9167880</v>
      </c>
      <c r="E646" s="107">
        <v>4989512</v>
      </c>
      <c r="F646" s="109">
        <f t="shared" si="10"/>
        <v>43191</v>
      </c>
      <c r="G646" s="14"/>
      <c r="H646" s="14"/>
      <c r="I646" s="14"/>
      <c r="J646" s="13"/>
    </row>
    <row r="647" spans="1:10" x14ac:dyDescent="0.25">
      <c r="A647" s="105">
        <v>42583</v>
      </c>
      <c r="B647" s="106">
        <v>21</v>
      </c>
      <c r="C647" s="107">
        <v>17768915.866741952</v>
      </c>
      <c r="D647" s="107">
        <v>9300120</v>
      </c>
      <c r="E647" s="107">
        <v>5125912</v>
      </c>
      <c r="F647" s="109">
        <f t="shared" si="10"/>
        <v>43221</v>
      </c>
      <c r="G647" s="14"/>
      <c r="H647" s="14"/>
      <c r="I647" s="14"/>
      <c r="J647" s="13"/>
    </row>
    <row r="648" spans="1:10" x14ac:dyDescent="0.25">
      <c r="A648" s="105">
        <v>42583</v>
      </c>
      <c r="B648" s="106">
        <v>22</v>
      </c>
      <c r="C648" s="107">
        <v>17768915.866741952</v>
      </c>
      <c r="D648" s="107">
        <v>9788872.1606276073</v>
      </c>
      <c r="E648" s="107">
        <v>5267768</v>
      </c>
      <c r="F648" s="109">
        <f t="shared" si="10"/>
        <v>43252</v>
      </c>
      <c r="G648" s="14"/>
      <c r="H648" s="14"/>
      <c r="I648" s="14"/>
      <c r="J648" s="13"/>
    </row>
    <row r="649" spans="1:10" x14ac:dyDescent="0.25">
      <c r="A649" s="105">
        <v>42583</v>
      </c>
      <c r="B649" s="106">
        <v>23</v>
      </c>
      <c r="C649" s="107">
        <v>17768915.866741952</v>
      </c>
      <c r="D649" s="107">
        <v>9958740</v>
      </c>
      <c r="E649" s="107">
        <v>5434176</v>
      </c>
      <c r="F649" s="109">
        <f t="shared" si="10"/>
        <v>43282</v>
      </c>
      <c r="G649" s="14"/>
      <c r="H649" s="14"/>
      <c r="I649" s="14"/>
      <c r="J649" s="13"/>
    </row>
    <row r="650" spans="1:10" x14ac:dyDescent="0.25">
      <c r="A650" s="105">
        <v>42583</v>
      </c>
      <c r="B650" s="106">
        <v>24</v>
      </c>
      <c r="C650" s="107">
        <v>17768915.866741952</v>
      </c>
      <c r="D650" s="107">
        <v>10081190</v>
      </c>
      <c r="E650" s="107">
        <v>5626500</v>
      </c>
      <c r="F650" s="109">
        <f t="shared" si="10"/>
        <v>43313</v>
      </c>
      <c r="G650" s="14"/>
      <c r="H650" s="14"/>
      <c r="I650" s="14"/>
      <c r="J650" s="13"/>
    </row>
    <row r="651" spans="1:10" x14ac:dyDescent="0.25">
      <c r="A651" s="105">
        <v>42583</v>
      </c>
      <c r="B651" s="106">
        <v>25</v>
      </c>
      <c r="C651" s="107">
        <v>17768915.866741952</v>
      </c>
      <c r="D651" s="107">
        <v>10432412.327134453</v>
      </c>
      <c r="E651" s="107">
        <v>5711068</v>
      </c>
      <c r="F651" s="109">
        <f t="shared" si="10"/>
        <v>43344</v>
      </c>
      <c r="G651" s="14"/>
      <c r="H651" s="14"/>
      <c r="I651" s="14"/>
      <c r="J651" s="13"/>
    </row>
    <row r="652" spans="1:10" x14ac:dyDescent="0.25">
      <c r="A652" s="105">
        <v>42583</v>
      </c>
      <c r="B652" s="106">
        <v>26</v>
      </c>
      <c r="C652" s="107">
        <v>17768915.866741952</v>
      </c>
      <c r="D652" s="107">
        <v>10504844</v>
      </c>
      <c r="E652" s="107">
        <v>5771084</v>
      </c>
      <c r="F652" s="109">
        <f t="shared" si="10"/>
        <v>43374</v>
      </c>
      <c r="G652" s="14"/>
      <c r="H652" s="14"/>
      <c r="I652" s="14"/>
      <c r="J652" s="13"/>
    </row>
    <row r="653" spans="1:10" x14ac:dyDescent="0.25">
      <c r="A653" s="105">
        <v>42583</v>
      </c>
      <c r="B653" s="106">
        <v>27</v>
      </c>
      <c r="C653" s="107">
        <v>17768915.866741952</v>
      </c>
      <c r="D653" s="107">
        <v>10598260</v>
      </c>
      <c r="E653" s="107">
        <v>5821552</v>
      </c>
      <c r="F653" s="109">
        <f t="shared" si="10"/>
        <v>43405</v>
      </c>
      <c r="G653" s="14"/>
      <c r="H653" s="14"/>
      <c r="I653" s="14"/>
      <c r="J653" s="13"/>
    </row>
    <row r="654" spans="1:10" x14ac:dyDescent="0.25">
      <c r="A654" s="105">
        <v>42583</v>
      </c>
      <c r="B654" s="106">
        <v>28</v>
      </c>
      <c r="C654" s="107">
        <v>17768915.866741952</v>
      </c>
      <c r="D654" s="107">
        <v>10653680</v>
      </c>
      <c r="E654" s="107">
        <v>6047360</v>
      </c>
      <c r="F654" s="109">
        <f t="shared" si="10"/>
        <v>43435</v>
      </c>
      <c r="G654" s="14"/>
      <c r="H654" s="14"/>
      <c r="I654" s="14"/>
      <c r="J654" s="13"/>
    </row>
    <row r="655" spans="1:10" x14ac:dyDescent="0.25">
      <c r="A655" s="105">
        <v>42583</v>
      </c>
      <c r="B655" s="106">
        <v>29</v>
      </c>
      <c r="C655" s="107">
        <v>17768915.866741952</v>
      </c>
      <c r="D655" s="107">
        <v>10704210</v>
      </c>
      <c r="E655" s="107">
        <v>6091008</v>
      </c>
      <c r="F655" s="109">
        <f t="shared" si="10"/>
        <v>43466</v>
      </c>
      <c r="G655" s="14"/>
      <c r="H655" s="14"/>
      <c r="I655" s="14"/>
      <c r="J655" s="13"/>
    </row>
    <row r="656" spans="1:10" x14ac:dyDescent="0.25">
      <c r="A656" s="105">
        <v>42583</v>
      </c>
      <c r="B656" s="106">
        <v>30</v>
      </c>
      <c r="C656" s="107">
        <v>17768915.866741952</v>
      </c>
      <c r="D656" s="107">
        <v>10750665</v>
      </c>
      <c r="E656" s="107">
        <v>6119168</v>
      </c>
      <c r="F656" s="109">
        <f t="shared" si="10"/>
        <v>43497</v>
      </c>
      <c r="G656" s="14"/>
      <c r="H656" s="14"/>
      <c r="I656" s="14"/>
      <c r="J656" s="13"/>
    </row>
    <row r="657" spans="1:10" x14ac:dyDescent="0.25">
      <c r="A657" s="105">
        <v>42583</v>
      </c>
      <c r="B657" s="106">
        <v>31</v>
      </c>
      <c r="C657" s="107">
        <v>17768915.866741952</v>
      </c>
      <c r="D657" s="107">
        <v>10802825</v>
      </c>
      <c r="E657" s="107">
        <v>6152960</v>
      </c>
      <c r="F657" s="109">
        <f t="shared" si="10"/>
        <v>43525</v>
      </c>
      <c r="G657" s="14"/>
      <c r="H657" s="14"/>
      <c r="I657" s="14"/>
      <c r="J657" s="13"/>
    </row>
    <row r="658" spans="1:10" x14ac:dyDescent="0.25">
      <c r="A658" s="105">
        <v>42583</v>
      </c>
      <c r="B658" s="106">
        <v>32</v>
      </c>
      <c r="C658" s="107">
        <v>17768915.866741952</v>
      </c>
      <c r="D658" s="107">
        <v>10846020</v>
      </c>
      <c r="E658" s="107">
        <v>6183936</v>
      </c>
      <c r="F658" s="109">
        <f t="shared" si="10"/>
        <v>43556</v>
      </c>
      <c r="G658" s="14"/>
      <c r="H658" s="14"/>
      <c r="I658" s="14"/>
      <c r="J658" s="13"/>
    </row>
    <row r="659" spans="1:10" x14ac:dyDescent="0.25">
      <c r="A659" s="105">
        <v>42583</v>
      </c>
      <c r="B659" s="106">
        <v>33</v>
      </c>
      <c r="C659" s="107">
        <v>17768915.866741952</v>
      </c>
      <c r="D659" s="107">
        <v>10890030</v>
      </c>
      <c r="E659" s="107">
        <v>6217728</v>
      </c>
      <c r="F659" s="109">
        <f t="shared" si="10"/>
        <v>43586</v>
      </c>
      <c r="G659" s="14"/>
      <c r="H659" s="14"/>
      <c r="I659" s="14"/>
      <c r="J659" s="13"/>
    </row>
    <row r="660" spans="1:10" x14ac:dyDescent="0.25">
      <c r="A660" s="105">
        <v>42583</v>
      </c>
      <c r="B660" s="106">
        <v>34</v>
      </c>
      <c r="C660" s="107">
        <v>17768915.866741952</v>
      </c>
      <c r="D660" s="107">
        <v>10934855</v>
      </c>
      <c r="E660" s="107">
        <v>6245888</v>
      </c>
      <c r="F660" s="109">
        <f t="shared" si="10"/>
        <v>43617</v>
      </c>
      <c r="G660" s="14"/>
      <c r="H660" s="14"/>
      <c r="I660" s="14"/>
      <c r="J660" s="13"/>
    </row>
    <row r="661" spans="1:10" x14ac:dyDescent="0.25">
      <c r="A661" s="105">
        <v>42583</v>
      </c>
      <c r="B661" s="106">
        <v>35</v>
      </c>
      <c r="C661" s="107">
        <v>17768915.866741952</v>
      </c>
      <c r="D661" s="107">
        <v>10976420</v>
      </c>
      <c r="E661" s="107">
        <v>6279680</v>
      </c>
      <c r="F661" s="109">
        <f t="shared" si="10"/>
        <v>43647</v>
      </c>
      <c r="G661" s="14"/>
      <c r="H661" s="14"/>
      <c r="I661" s="14"/>
      <c r="J661" s="13"/>
    </row>
    <row r="662" spans="1:10" x14ac:dyDescent="0.25">
      <c r="A662" s="105">
        <v>42583</v>
      </c>
      <c r="B662" s="106">
        <v>36</v>
      </c>
      <c r="C662" s="107">
        <v>17768915.866741952</v>
      </c>
      <c r="D662" s="107">
        <v>11012280</v>
      </c>
      <c r="E662" s="107">
        <v>6314880</v>
      </c>
      <c r="F662" s="109">
        <f t="shared" si="10"/>
        <v>43678</v>
      </c>
      <c r="G662" s="14"/>
      <c r="H662" s="14"/>
      <c r="I662" s="14"/>
      <c r="J662" s="13"/>
    </row>
    <row r="663" spans="1:10" x14ac:dyDescent="0.25">
      <c r="A663" s="105">
        <v>42583</v>
      </c>
      <c r="B663" s="106">
        <v>37</v>
      </c>
      <c r="C663" s="107">
        <v>17768915.866741952</v>
      </c>
      <c r="D663" s="107">
        <v>11038360</v>
      </c>
      <c r="E663" s="107">
        <v>6333184</v>
      </c>
      <c r="F663" s="109">
        <f t="shared" si="10"/>
        <v>43709</v>
      </c>
      <c r="G663" s="14"/>
      <c r="H663" s="14"/>
      <c r="I663" s="14"/>
      <c r="J663" s="13"/>
    </row>
    <row r="664" spans="1:10" x14ac:dyDescent="0.25">
      <c r="A664" s="105">
        <v>42583</v>
      </c>
      <c r="B664" s="106">
        <v>38</v>
      </c>
      <c r="C664" s="107">
        <v>17768915.866741952</v>
      </c>
      <c r="D664" s="107">
        <v>11060365</v>
      </c>
      <c r="E664" s="107">
        <v>6351488</v>
      </c>
      <c r="F664" s="109">
        <f t="shared" si="10"/>
        <v>43739</v>
      </c>
      <c r="G664" s="14"/>
      <c r="H664" s="14"/>
      <c r="I664" s="14"/>
      <c r="J664" s="13"/>
    </row>
    <row r="665" spans="1:10" x14ac:dyDescent="0.25">
      <c r="A665" s="105">
        <v>42583</v>
      </c>
      <c r="B665" s="106">
        <v>39</v>
      </c>
      <c r="C665" s="107">
        <v>17768915.866741952</v>
      </c>
      <c r="D665" s="107">
        <v>11078295</v>
      </c>
      <c r="E665" s="107">
        <v>6361344</v>
      </c>
      <c r="F665" s="109">
        <f t="shared" si="10"/>
        <v>43770</v>
      </c>
      <c r="G665" s="14"/>
      <c r="H665" s="14"/>
      <c r="I665" s="14"/>
      <c r="J665" s="13"/>
    </row>
    <row r="666" spans="1:10" x14ac:dyDescent="0.25">
      <c r="A666" s="105">
        <v>42583</v>
      </c>
      <c r="B666" s="106">
        <v>40</v>
      </c>
      <c r="C666" s="107">
        <v>17768915.866741952</v>
      </c>
      <c r="D666" s="107">
        <v>11095410</v>
      </c>
      <c r="E666" s="107">
        <v>6372608</v>
      </c>
      <c r="F666" s="109">
        <f t="shared" si="10"/>
        <v>43800</v>
      </c>
      <c r="G666" s="14"/>
      <c r="H666" s="14"/>
      <c r="I666" s="14"/>
      <c r="J666" s="13"/>
    </row>
    <row r="667" spans="1:10" x14ac:dyDescent="0.25">
      <c r="A667" s="105">
        <v>42614</v>
      </c>
      <c r="B667" s="106">
        <v>0</v>
      </c>
      <c r="C667" s="107">
        <v>16741953.698475441</v>
      </c>
      <c r="D667" s="107">
        <v>795221.60403608519</v>
      </c>
      <c r="E667" s="107">
        <v>0</v>
      </c>
      <c r="F667" s="109">
        <f t="shared" si="10"/>
        <v>42614</v>
      </c>
      <c r="G667" s="14"/>
      <c r="H667" s="14"/>
      <c r="I667" s="14"/>
      <c r="J667" s="13"/>
    </row>
    <row r="668" spans="1:10" x14ac:dyDescent="0.25">
      <c r="A668" s="105">
        <v>42614</v>
      </c>
      <c r="B668" s="106">
        <v>1</v>
      </c>
      <c r="C668" s="107">
        <v>16741953.698475441</v>
      </c>
      <c r="D668" s="107">
        <v>1713885.4873974922</v>
      </c>
      <c r="E668" s="107">
        <v>0</v>
      </c>
      <c r="F668" s="109">
        <f t="shared" si="10"/>
        <v>42644</v>
      </c>
      <c r="G668" s="14"/>
      <c r="H668" s="14"/>
      <c r="I668" s="14"/>
      <c r="J668" s="13"/>
    </row>
    <row r="669" spans="1:10" x14ac:dyDescent="0.25">
      <c r="A669" s="105">
        <v>42614</v>
      </c>
      <c r="B669" s="106">
        <v>2</v>
      </c>
      <c r="C669" s="107">
        <v>16741953.698475441</v>
      </c>
      <c r="D669" s="107">
        <v>2450277.8122949563</v>
      </c>
      <c r="E669" s="107">
        <v>0</v>
      </c>
      <c r="F669" s="109">
        <f t="shared" si="10"/>
        <v>42675</v>
      </c>
      <c r="G669" s="14"/>
      <c r="H669" s="14"/>
      <c r="I669" s="14"/>
      <c r="J669" s="13"/>
    </row>
    <row r="670" spans="1:10" x14ac:dyDescent="0.25">
      <c r="A670" s="105">
        <v>42614</v>
      </c>
      <c r="B670" s="106">
        <v>3</v>
      </c>
      <c r="C670" s="107">
        <v>16741953.698475441</v>
      </c>
      <c r="D670" s="107">
        <v>3001953.9680947419</v>
      </c>
      <c r="E670" s="107">
        <v>0</v>
      </c>
      <c r="F670" s="109">
        <f t="shared" si="10"/>
        <v>42705</v>
      </c>
      <c r="G670" s="14"/>
      <c r="H670" s="14"/>
      <c r="I670" s="14"/>
      <c r="J670" s="13"/>
    </row>
    <row r="671" spans="1:10" x14ac:dyDescent="0.25">
      <c r="A671" s="105">
        <v>42614</v>
      </c>
      <c r="B671" s="106">
        <v>4</v>
      </c>
      <c r="C671" s="107">
        <v>16741953.698475441</v>
      </c>
      <c r="D671" s="107">
        <v>3512302.663011956</v>
      </c>
      <c r="E671" s="107">
        <v>0</v>
      </c>
      <c r="F671" s="109">
        <f t="shared" si="10"/>
        <v>42736</v>
      </c>
      <c r="G671" s="14"/>
      <c r="H671" s="14"/>
      <c r="I671" s="14"/>
      <c r="J671" s="13"/>
    </row>
    <row r="672" spans="1:10" x14ac:dyDescent="0.25">
      <c r="A672" s="105">
        <v>42614</v>
      </c>
      <c r="B672" s="106">
        <v>5</v>
      </c>
      <c r="C672" s="107">
        <v>16741953.698475441</v>
      </c>
      <c r="D672" s="107">
        <v>3949949.8185444102</v>
      </c>
      <c r="E672" s="107">
        <v>0</v>
      </c>
      <c r="F672" s="109">
        <f t="shared" si="10"/>
        <v>42767</v>
      </c>
      <c r="G672" s="14"/>
      <c r="H672" s="14"/>
      <c r="I672" s="14"/>
      <c r="J672" s="13"/>
    </row>
    <row r="673" spans="1:10" x14ac:dyDescent="0.25">
      <c r="A673" s="105">
        <v>42614</v>
      </c>
      <c r="B673" s="106">
        <v>6</v>
      </c>
      <c r="C673" s="107">
        <v>16741953.698475441</v>
      </c>
      <c r="D673" s="107">
        <v>4356340</v>
      </c>
      <c r="E673" s="107">
        <v>0</v>
      </c>
      <c r="F673" s="109">
        <f t="shared" si="10"/>
        <v>42795</v>
      </c>
      <c r="G673" s="14"/>
      <c r="H673" s="14"/>
      <c r="I673" s="14"/>
      <c r="J673" s="13"/>
    </row>
    <row r="674" spans="1:10" x14ac:dyDescent="0.25">
      <c r="A674" s="105">
        <v>42614</v>
      </c>
      <c r="B674" s="106">
        <v>7</v>
      </c>
      <c r="C674" s="107">
        <v>16741953.698475441</v>
      </c>
      <c r="D674" s="107">
        <v>4734220</v>
      </c>
      <c r="E674" s="107">
        <v>0</v>
      </c>
      <c r="F674" s="109">
        <f t="shared" si="10"/>
        <v>42826</v>
      </c>
      <c r="G674" s="14"/>
      <c r="H674" s="14"/>
      <c r="I674" s="14"/>
      <c r="J674" s="13"/>
    </row>
    <row r="675" spans="1:10" x14ac:dyDescent="0.25">
      <c r="A675" s="105">
        <v>42614</v>
      </c>
      <c r="B675" s="106">
        <v>8</v>
      </c>
      <c r="C675" s="107">
        <v>16741953.698475441</v>
      </c>
      <c r="D675" s="107">
        <v>5096690</v>
      </c>
      <c r="E675" s="107">
        <v>0</v>
      </c>
      <c r="F675" s="109">
        <f t="shared" si="10"/>
        <v>42856</v>
      </c>
      <c r="G675" s="14"/>
      <c r="H675" s="14"/>
      <c r="I675" s="14"/>
      <c r="J675" s="13"/>
    </row>
    <row r="676" spans="1:10" x14ac:dyDescent="0.25">
      <c r="A676" s="105">
        <v>42614</v>
      </c>
      <c r="B676" s="106">
        <v>9</v>
      </c>
      <c r="C676" s="107">
        <v>16741953.698475441</v>
      </c>
      <c r="D676" s="107">
        <v>5876642.4991792655</v>
      </c>
      <c r="E676" s="107">
        <v>0</v>
      </c>
      <c r="F676" s="109">
        <f t="shared" si="10"/>
        <v>42887</v>
      </c>
      <c r="G676" s="14"/>
      <c r="H676" s="14"/>
      <c r="I676" s="14"/>
      <c r="J676" s="13"/>
    </row>
    <row r="677" spans="1:10" x14ac:dyDescent="0.25">
      <c r="A677" s="105">
        <v>42614</v>
      </c>
      <c r="B677" s="106">
        <v>10</v>
      </c>
      <c r="C677" s="107">
        <v>16741953.698475441</v>
      </c>
      <c r="D677" s="107">
        <v>6185342.1693235738</v>
      </c>
      <c r="E677" s="107">
        <v>0</v>
      </c>
      <c r="F677" s="109">
        <f t="shared" si="10"/>
        <v>42917</v>
      </c>
      <c r="G677" s="14"/>
      <c r="H677" s="14"/>
      <c r="I677" s="14"/>
      <c r="J677" s="13"/>
    </row>
    <row r="678" spans="1:10" x14ac:dyDescent="0.25">
      <c r="A678" s="105">
        <v>42614</v>
      </c>
      <c r="B678" s="106">
        <v>11</v>
      </c>
      <c r="C678" s="107">
        <v>16741953.698475441</v>
      </c>
      <c r="D678" s="107">
        <v>6468810</v>
      </c>
      <c r="E678" s="107">
        <v>0</v>
      </c>
      <c r="F678" s="109">
        <f t="shared" si="10"/>
        <v>42948</v>
      </c>
      <c r="G678" s="14"/>
      <c r="H678" s="14"/>
      <c r="I678" s="14"/>
      <c r="J678" s="13"/>
    </row>
    <row r="679" spans="1:10" x14ac:dyDescent="0.25">
      <c r="A679" s="105">
        <v>42614</v>
      </c>
      <c r="B679" s="106">
        <v>12</v>
      </c>
      <c r="C679" s="107">
        <v>16741953.698475441</v>
      </c>
      <c r="D679" s="107">
        <v>7094801.0094716381</v>
      </c>
      <c r="E679" s="107">
        <v>0</v>
      </c>
      <c r="F679" s="109">
        <f t="shared" si="10"/>
        <v>42979</v>
      </c>
      <c r="G679" s="14"/>
      <c r="H679" s="14"/>
      <c r="I679" s="14"/>
      <c r="J679" s="13"/>
    </row>
    <row r="680" spans="1:10" x14ac:dyDescent="0.25">
      <c r="A680" s="105">
        <v>42614</v>
      </c>
      <c r="B680" s="106">
        <v>13</v>
      </c>
      <c r="C680" s="107">
        <v>16741953.698475441</v>
      </c>
      <c r="D680" s="107">
        <v>7333500</v>
      </c>
      <c r="E680" s="107">
        <v>0</v>
      </c>
      <c r="F680" s="109">
        <f t="shared" si="10"/>
        <v>43009</v>
      </c>
      <c r="G680" s="14"/>
      <c r="H680" s="14"/>
      <c r="I680" s="14"/>
      <c r="J680" s="13"/>
    </row>
    <row r="681" spans="1:10" x14ac:dyDescent="0.25">
      <c r="A681" s="105">
        <v>42614</v>
      </c>
      <c r="B681" s="106">
        <v>14</v>
      </c>
      <c r="C681" s="107">
        <v>16741953.698475441</v>
      </c>
      <c r="D681" s="107">
        <v>7653329.1010541543</v>
      </c>
      <c r="E681" s="107">
        <v>0</v>
      </c>
      <c r="F681" s="109">
        <f t="shared" si="10"/>
        <v>43040</v>
      </c>
      <c r="G681" s="14"/>
      <c r="H681" s="14"/>
      <c r="I681" s="14"/>
      <c r="J681" s="13"/>
    </row>
    <row r="682" spans="1:10" x14ac:dyDescent="0.25">
      <c r="A682" s="105">
        <v>42614</v>
      </c>
      <c r="B682" s="106">
        <v>15</v>
      </c>
      <c r="C682" s="107">
        <v>16741953.698475441</v>
      </c>
      <c r="D682" s="107">
        <v>7783920</v>
      </c>
      <c r="E682" s="107">
        <v>0</v>
      </c>
      <c r="F682" s="109">
        <f t="shared" si="10"/>
        <v>43070</v>
      </c>
      <c r="G682" s="14"/>
      <c r="H682" s="14"/>
      <c r="I682" s="14"/>
      <c r="J682" s="13"/>
    </row>
    <row r="683" spans="1:10" x14ac:dyDescent="0.25">
      <c r="A683" s="105">
        <v>42614</v>
      </c>
      <c r="B683" s="106">
        <v>16</v>
      </c>
      <c r="C683" s="107">
        <v>16741953.698475441</v>
      </c>
      <c r="D683" s="107">
        <v>7943520</v>
      </c>
      <c r="E683" s="107">
        <v>0</v>
      </c>
      <c r="F683" s="109">
        <f t="shared" si="10"/>
        <v>43101</v>
      </c>
      <c r="G683" s="14"/>
      <c r="H683" s="14"/>
      <c r="I683" s="14"/>
      <c r="J683" s="13"/>
    </row>
    <row r="684" spans="1:10" x14ac:dyDescent="0.25">
      <c r="A684" s="105">
        <v>42614</v>
      </c>
      <c r="B684" s="106">
        <v>17</v>
      </c>
      <c r="C684" s="107">
        <v>16741953.698475441</v>
      </c>
      <c r="D684" s="107">
        <v>8078040</v>
      </c>
      <c r="E684" s="107">
        <v>0</v>
      </c>
      <c r="F684" s="109">
        <f t="shared" si="10"/>
        <v>43132</v>
      </c>
      <c r="G684" s="14"/>
      <c r="H684" s="14"/>
      <c r="I684" s="14"/>
      <c r="J684" s="13"/>
    </row>
    <row r="685" spans="1:10" x14ac:dyDescent="0.25">
      <c r="A685" s="105">
        <v>42614</v>
      </c>
      <c r="B685" s="106">
        <v>18</v>
      </c>
      <c r="C685" s="107">
        <v>16741953.698475441</v>
      </c>
      <c r="D685" s="107">
        <v>8232320</v>
      </c>
      <c r="E685" s="107">
        <v>4721424</v>
      </c>
      <c r="F685" s="109">
        <f t="shared" si="10"/>
        <v>43160</v>
      </c>
      <c r="G685" s="14"/>
      <c r="H685" s="14"/>
      <c r="I685" s="14"/>
      <c r="J685" s="13"/>
    </row>
    <row r="686" spans="1:10" x14ac:dyDescent="0.25">
      <c r="A686" s="105">
        <v>42614</v>
      </c>
      <c r="B686" s="106">
        <v>19</v>
      </c>
      <c r="C686" s="107">
        <v>16741953.698475441</v>
      </c>
      <c r="D686" s="107">
        <v>8363040</v>
      </c>
      <c r="E686" s="107">
        <v>4853856</v>
      </c>
      <c r="F686" s="109">
        <f t="shared" si="10"/>
        <v>43191</v>
      </c>
      <c r="G686" s="14"/>
      <c r="H686" s="14"/>
      <c r="I686" s="14"/>
      <c r="J686" s="13"/>
    </row>
    <row r="687" spans="1:10" x14ac:dyDescent="0.25">
      <c r="A687" s="105">
        <v>42614</v>
      </c>
      <c r="B687" s="106">
        <v>20</v>
      </c>
      <c r="C687" s="107">
        <v>16741953.698475441</v>
      </c>
      <c r="D687" s="107">
        <v>8491480</v>
      </c>
      <c r="E687" s="107">
        <v>4993728</v>
      </c>
      <c r="F687" s="109">
        <f t="shared" si="10"/>
        <v>43221</v>
      </c>
      <c r="G687" s="14"/>
      <c r="H687" s="14"/>
      <c r="I687" s="14"/>
      <c r="J687" s="13"/>
    </row>
    <row r="688" spans="1:10" x14ac:dyDescent="0.25">
      <c r="A688" s="105">
        <v>42614</v>
      </c>
      <c r="B688" s="106">
        <v>21</v>
      </c>
      <c r="C688" s="107">
        <v>16741953.698475441</v>
      </c>
      <c r="D688" s="107">
        <v>8938180.0648385305</v>
      </c>
      <c r="E688" s="107">
        <v>5133600</v>
      </c>
      <c r="F688" s="109">
        <f t="shared" si="10"/>
        <v>43252</v>
      </c>
      <c r="G688" s="14"/>
      <c r="H688" s="14"/>
      <c r="I688" s="14"/>
      <c r="J688" s="13"/>
    </row>
    <row r="689" spans="1:10" x14ac:dyDescent="0.25">
      <c r="A689" s="105">
        <v>42614</v>
      </c>
      <c r="B689" s="106">
        <v>22</v>
      </c>
      <c r="C689" s="107">
        <v>16741953.698475441</v>
      </c>
      <c r="D689" s="107">
        <v>9091320</v>
      </c>
      <c r="E689" s="107">
        <v>5276448</v>
      </c>
      <c r="F689" s="109">
        <f t="shared" si="10"/>
        <v>43282</v>
      </c>
      <c r="G689" s="14"/>
      <c r="H689" s="14"/>
      <c r="I689" s="14"/>
      <c r="J689" s="13"/>
    </row>
    <row r="690" spans="1:10" x14ac:dyDescent="0.25">
      <c r="A690" s="105">
        <v>42614</v>
      </c>
      <c r="B690" s="106">
        <v>23</v>
      </c>
      <c r="C690" s="107">
        <v>16741953.698475441</v>
      </c>
      <c r="D690" s="107">
        <v>9205080</v>
      </c>
      <c r="E690" s="107">
        <v>5408880</v>
      </c>
      <c r="F690" s="109">
        <f t="shared" si="10"/>
        <v>43313</v>
      </c>
      <c r="G690" s="14"/>
      <c r="H690" s="14"/>
      <c r="I690" s="14"/>
      <c r="J690" s="13"/>
    </row>
    <row r="691" spans="1:10" x14ac:dyDescent="0.25">
      <c r="A691" s="105">
        <v>42614</v>
      </c>
      <c r="B691" s="106">
        <v>24</v>
      </c>
      <c r="C691" s="107">
        <v>16741953.698475441</v>
      </c>
      <c r="D691" s="107">
        <v>9539643.2622637581</v>
      </c>
      <c r="E691" s="107">
        <v>5553216</v>
      </c>
      <c r="F691" s="109">
        <f t="shared" si="10"/>
        <v>43344</v>
      </c>
      <c r="G691" s="14"/>
      <c r="H691" s="14"/>
      <c r="I691" s="14"/>
      <c r="J691" s="13"/>
    </row>
    <row r="692" spans="1:10" x14ac:dyDescent="0.25">
      <c r="A692" s="105">
        <v>42614</v>
      </c>
      <c r="B692" s="106">
        <v>25</v>
      </c>
      <c r="C692" s="107">
        <v>16741953.698475441</v>
      </c>
      <c r="D692" s="107">
        <v>9614892</v>
      </c>
      <c r="E692" s="107">
        <v>5638032</v>
      </c>
      <c r="F692" s="109">
        <f t="shared" si="10"/>
        <v>43374</v>
      </c>
      <c r="G692" s="14"/>
      <c r="H692" s="14"/>
      <c r="I692" s="14"/>
      <c r="J692" s="13"/>
    </row>
    <row r="693" spans="1:10" x14ac:dyDescent="0.25">
      <c r="A693" s="105">
        <v>42614</v>
      </c>
      <c r="B693" s="106">
        <v>26</v>
      </c>
      <c r="C693" s="107">
        <v>16741953.698475441</v>
      </c>
      <c r="D693" s="107">
        <v>9709095</v>
      </c>
      <c r="E693" s="107">
        <v>5693088</v>
      </c>
      <c r="F693" s="109">
        <f t="shared" si="10"/>
        <v>43405</v>
      </c>
      <c r="G693" s="14"/>
      <c r="H693" s="14"/>
      <c r="I693" s="14"/>
      <c r="J693" s="13"/>
    </row>
    <row r="694" spans="1:10" x14ac:dyDescent="0.25">
      <c r="A694" s="105">
        <v>42614</v>
      </c>
      <c r="B694" s="106">
        <v>27</v>
      </c>
      <c r="C694" s="107">
        <v>16741953.698475441</v>
      </c>
      <c r="D694" s="107">
        <v>9762070</v>
      </c>
      <c r="E694" s="107">
        <v>5919744</v>
      </c>
      <c r="F694" s="109">
        <f t="shared" si="10"/>
        <v>43435</v>
      </c>
      <c r="G694" s="14"/>
      <c r="H694" s="14"/>
      <c r="I694" s="14"/>
      <c r="J694" s="13"/>
    </row>
    <row r="695" spans="1:10" x14ac:dyDescent="0.25">
      <c r="A695" s="105">
        <v>42614</v>
      </c>
      <c r="B695" s="106">
        <v>28</v>
      </c>
      <c r="C695" s="107">
        <v>16741953.698475441</v>
      </c>
      <c r="D695" s="107">
        <v>9814230</v>
      </c>
      <c r="E695" s="107">
        <v>5962752</v>
      </c>
      <c r="F695" s="109">
        <f t="shared" si="10"/>
        <v>43466</v>
      </c>
      <c r="G695" s="14"/>
      <c r="H695" s="14"/>
      <c r="I695" s="14"/>
      <c r="J695" s="13"/>
    </row>
    <row r="696" spans="1:10" x14ac:dyDescent="0.25">
      <c r="A696" s="105">
        <v>42614</v>
      </c>
      <c r="B696" s="106">
        <v>29</v>
      </c>
      <c r="C696" s="107">
        <v>16741953.698475441</v>
      </c>
      <c r="D696" s="107">
        <v>9859055</v>
      </c>
      <c r="E696" s="107">
        <v>5990400</v>
      </c>
      <c r="F696" s="109">
        <f t="shared" si="10"/>
        <v>43497</v>
      </c>
      <c r="G696" s="14"/>
      <c r="H696" s="14"/>
      <c r="I696" s="14"/>
      <c r="J696" s="13"/>
    </row>
    <row r="697" spans="1:10" x14ac:dyDescent="0.25">
      <c r="A697" s="105">
        <v>42614</v>
      </c>
      <c r="B697" s="106">
        <v>30</v>
      </c>
      <c r="C697" s="107">
        <v>16741953.698475441</v>
      </c>
      <c r="D697" s="107">
        <v>9910400</v>
      </c>
      <c r="E697" s="107">
        <v>6025728</v>
      </c>
      <c r="F697" s="109">
        <f t="shared" si="10"/>
        <v>43525</v>
      </c>
      <c r="G697" s="14"/>
      <c r="H697" s="14"/>
      <c r="I697" s="14"/>
      <c r="J697" s="13"/>
    </row>
    <row r="698" spans="1:10" x14ac:dyDescent="0.25">
      <c r="A698" s="105">
        <v>42614</v>
      </c>
      <c r="B698" s="106">
        <v>31</v>
      </c>
      <c r="C698" s="107">
        <v>16741953.698475441</v>
      </c>
      <c r="D698" s="107">
        <v>9953595</v>
      </c>
      <c r="E698" s="107">
        <v>6062592</v>
      </c>
      <c r="F698" s="109">
        <f t="shared" si="10"/>
        <v>43556</v>
      </c>
      <c r="G698" s="14"/>
      <c r="H698" s="14"/>
      <c r="I698" s="14"/>
      <c r="J698" s="13"/>
    </row>
    <row r="699" spans="1:10" x14ac:dyDescent="0.25">
      <c r="A699" s="105">
        <v>42614</v>
      </c>
      <c r="B699" s="106">
        <v>32</v>
      </c>
      <c r="C699" s="107">
        <v>16741953.698475441</v>
      </c>
      <c r="D699" s="107">
        <v>9994345</v>
      </c>
      <c r="E699" s="107">
        <v>6094848</v>
      </c>
      <c r="F699" s="109">
        <f t="shared" si="10"/>
        <v>43586</v>
      </c>
      <c r="G699" s="14"/>
      <c r="H699" s="14"/>
      <c r="I699" s="14"/>
      <c r="J699" s="13"/>
    </row>
    <row r="700" spans="1:10" x14ac:dyDescent="0.25">
      <c r="A700" s="105">
        <v>42614</v>
      </c>
      <c r="B700" s="106">
        <v>33</v>
      </c>
      <c r="C700" s="107">
        <v>16741953.698475441</v>
      </c>
      <c r="D700" s="107">
        <v>10032650</v>
      </c>
      <c r="E700" s="107">
        <v>6131712</v>
      </c>
      <c r="F700" s="109">
        <f t="shared" si="10"/>
        <v>43617</v>
      </c>
      <c r="G700" s="14"/>
      <c r="H700" s="14"/>
      <c r="I700" s="14"/>
      <c r="J700" s="13"/>
    </row>
    <row r="701" spans="1:10" x14ac:dyDescent="0.25">
      <c r="A701" s="105">
        <v>42614</v>
      </c>
      <c r="B701" s="106">
        <v>34</v>
      </c>
      <c r="C701" s="107">
        <v>16741953.698475441</v>
      </c>
      <c r="D701" s="107">
        <v>10070955</v>
      </c>
      <c r="E701" s="107">
        <v>6162432</v>
      </c>
      <c r="F701" s="109">
        <f t="shared" si="10"/>
        <v>43647</v>
      </c>
      <c r="G701" s="14"/>
      <c r="H701" s="14"/>
      <c r="I701" s="14"/>
      <c r="J701" s="13"/>
    </row>
    <row r="702" spans="1:10" x14ac:dyDescent="0.25">
      <c r="A702" s="105">
        <v>42614</v>
      </c>
      <c r="B702" s="106">
        <v>35</v>
      </c>
      <c r="C702" s="107">
        <v>16741953.698475441</v>
      </c>
      <c r="D702" s="107">
        <v>10103555</v>
      </c>
      <c r="E702" s="107">
        <v>6191616</v>
      </c>
      <c r="F702" s="109">
        <f t="shared" si="10"/>
        <v>43678</v>
      </c>
      <c r="G702" s="14"/>
      <c r="H702" s="14"/>
      <c r="I702" s="14"/>
      <c r="J702" s="13"/>
    </row>
    <row r="703" spans="1:10" x14ac:dyDescent="0.25">
      <c r="A703" s="105">
        <v>42614</v>
      </c>
      <c r="B703" s="106">
        <v>36</v>
      </c>
      <c r="C703" s="107">
        <v>16741953.698475441</v>
      </c>
      <c r="D703" s="107">
        <v>10131265</v>
      </c>
      <c r="E703" s="107">
        <v>6216192</v>
      </c>
      <c r="F703" s="109">
        <f t="shared" si="10"/>
        <v>43709</v>
      </c>
      <c r="G703" s="14"/>
      <c r="H703" s="14"/>
      <c r="I703" s="14"/>
      <c r="J703" s="13"/>
    </row>
    <row r="704" spans="1:10" x14ac:dyDescent="0.25">
      <c r="A704" s="105">
        <v>42614</v>
      </c>
      <c r="B704" s="106">
        <v>37</v>
      </c>
      <c r="C704" s="107">
        <v>16741953.698475441</v>
      </c>
      <c r="D704" s="107">
        <v>10155715</v>
      </c>
      <c r="E704" s="107">
        <v>6237696</v>
      </c>
      <c r="F704" s="109">
        <f t="shared" si="10"/>
        <v>43739</v>
      </c>
      <c r="G704" s="14"/>
      <c r="H704" s="14"/>
      <c r="I704" s="14"/>
      <c r="J704" s="13"/>
    </row>
    <row r="705" spans="1:10" x14ac:dyDescent="0.25">
      <c r="A705" s="105">
        <v>42614</v>
      </c>
      <c r="B705" s="106">
        <v>38</v>
      </c>
      <c r="C705" s="107">
        <v>16741953.698475441</v>
      </c>
      <c r="D705" s="107">
        <v>10172015</v>
      </c>
      <c r="E705" s="107">
        <v>6249984</v>
      </c>
      <c r="F705" s="109">
        <f t="shared" si="10"/>
        <v>43770</v>
      </c>
      <c r="G705" s="14"/>
      <c r="H705" s="14"/>
      <c r="I705" s="14"/>
      <c r="J705" s="13"/>
    </row>
    <row r="706" spans="1:10" x14ac:dyDescent="0.25">
      <c r="A706" s="105">
        <v>42614</v>
      </c>
      <c r="B706" s="106">
        <v>39</v>
      </c>
      <c r="C706" s="107">
        <v>16741953.698475441</v>
      </c>
      <c r="D706" s="107">
        <v>10189945</v>
      </c>
      <c r="E706" s="107">
        <v>6263808</v>
      </c>
      <c r="F706" s="109">
        <f t="shared" si="10"/>
        <v>43800</v>
      </c>
      <c r="G706" s="14"/>
      <c r="H706" s="14"/>
      <c r="I706" s="14"/>
      <c r="J706" s="13"/>
    </row>
    <row r="707" spans="1:10" x14ac:dyDescent="0.25">
      <c r="A707" s="105">
        <v>42644</v>
      </c>
      <c r="B707" s="106">
        <v>0</v>
      </c>
      <c r="C707" s="107">
        <v>16607848.673066065</v>
      </c>
      <c r="D707" s="107">
        <v>868359.94812564226</v>
      </c>
      <c r="E707" s="107">
        <v>0</v>
      </c>
      <c r="F707" s="109">
        <f t="shared" ref="F707:F770" si="11">EDATE(A707,B707)</f>
        <v>42644</v>
      </c>
      <c r="G707" s="14"/>
      <c r="H707" s="14"/>
      <c r="I707" s="14"/>
      <c r="J707" s="13"/>
    </row>
    <row r="708" spans="1:10" x14ac:dyDescent="0.25">
      <c r="A708" s="105">
        <v>42644</v>
      </c>
      <c r="B708" s="106">
        <v>1</v>
      </c>
      <c r="C708" s="107">
        <v>16607848.673066065</v>
      </c>
      <c r="D708" s="107">
        <v>1905096.0658041844</v>
      </c>
      <c r="E708" s="107">
        <v>0</v>
      </c>
      <c r="F708" s="109">
        <f t="shared" si="11"/>
        <v>42675</v>
      </c>
      <c r="G708" s="14"/>
      <c r="H708" s="14"/>
      <c r="I708" s="14"/>
      <c r="J708" s="13"/>
    </row>
    <row r="709" spans="1:10" x14ac:dyDescent="0.25">
      <c r="A709" s="105">
        <v>42644</v>
      </c>
      <c r="B709" s="106">
        <v>2</v>
      </c>
      <c r="C709" s="107">
        <v>16607848.673066065</v>
      </c>
      <c r="D709" s="107">
        <v>2625442.2904931274</v>
      </c>
      <c r="E709" s="107">
        <v>0</v>
      </c>
      <c r="F709" s="109">
        <f t="shared" si="11"/>
        <v>42705</v>
      </c>
      <c r="G709" s="14"/>
      <c r="H709" s="14"/>
      <c r="I709" s="14"/>
      <c r="J709" s="13"/>
    </row>
    <row r="710" spans="1:10" x14ac:dyDescent="0.25">
      <c r="A710" s="105">
        <v>42644</v>
      </c>
      <c r="B710" s="106">
        <v>3</v>
      </c>
      <c r="C710" s="107">
        <v>16607848.673066065</v>
      </c>
      <c r="D710" s="107">
        <v>3271873.1517567993</v>
      </c>
      <c r="E710" s="107">
        <v>0</v>
      </c>
      <c r="F710" s="109">
        <f t="shared" si="11"/>
        <v>42736</v>
      </c>
      <c r="G710" s="14"/>
      <c r="H710" s="14"/>
      <c r="I710" s="14"/>
      <c r="J710" s="13"/>
    </row>
    <row r="711" spans="1:10" x14ac:dyDescent="0.25">
      <c r="A711" s="105">
        <v>42644</v>
      </c>
      <c r="B711" s="106">
        <v>4</v>
      </c>
      <c r="C711" s="107">
        <v>16607848.673066065</v>
      </c>
      <c r="D711" s="107">
        <v>3808807.4783524778</v>
      </c>
      <c r="E711" s="107">
        <v>0</v>
      </c>
      <c r="F711" s="109">
        <f t="shared" si="11"/>
        <v>42767</v>
      </c>
      <c r="G711" s="14"/>
      <c r="H711" s="14"/>
      <c r="I711" s="14"/>
      <c r="J711" s="13"/>
    </row>
    <row r="712" spans="1:10" x14ac:dyDescent="0.25">
      <c r="A712" s="105">
        <v>42644</v>
      </c>
      <c r="B712" s="106">
        <v>5</v>
      </c>
      <c r="C712" s="107">
        <v>16607848.673066065</v>
      </c>
      <c r="D712" s="107">
        <v>4323510</v>
      </c>
      <c r="E712" s="107">
        <v>0</v>
      </c>
      <c r="F712" s="109">
        <f t="shared" si="11"/>
        <v>42795</v>
      </c>
      <c r="G712" s="14"/>
      <c r="H712" s="14"/>
      <c r="I712" s="14"/>
      <c r="J712" s="13"/>
    </row>
    <row r="713" spans="1:10" x14ac:dyDescent="0.25">
      <c r="A713" s="105">
        <v>42644</v>
      </c>
      <c r="B713" s="106">
        <v>6</v>
      </c>
      <c r="C713" s="107">
        <v>16607848.673066065</v>
      </c>
      <c r="D713" s="107">
        <v>4776430</v>
      </c>
      <c r="E713" s="107">
        <v>0</v>
      </c>
      <c r="F713" s="109">
        <f t="shared" si="11"/>
        <v>42826</v>
      </c>
      <c r="G713" s="14"/>
      <c r="H713" s="14"/>
      <c r="I713" s="14"/>
      <c r="J713" s="13"/>
    </row>
    <row r="714" spans="1:10" x14ac:dyDescent="0.25">
      <c r="A714" s="105">
        <v>42644</v>
      </c>
      <c r="B714" s="106">
        <v>7</v>
      </c>
      <c r="C714" s="107">
        <v>16607848.673066065</v>
      </c>
      <c r="D714" s="107">
        <v>5208580</v>
      </c>
      <c r="E714" s="107">
        <v>0</v>
      </c>
      <c r="F714" s="109">
        <f t="shared" si="11"/>
        <v>42856</v>
      </c>
      <c r="G714" s="14"/>
      <c r="H714" s="14"/>
      <c r="I714" s="14"/>
      <c r="J714" s="13"/>
    </row>
    <row r="715" spans="1:10" x14ac:dyDescent="0.25">
      <c r="A715" s="105">
        <v>42644</v>
      </c>
      <c r="B715" s="106">
        <v>8</v>
      </c>
      <c r="C715" s="107">
        <v>16607848.673066065</v>
      </c>
      <c r="D715" s="107">
        <v>6056451.2952342713</v>
      </c>
      <c r="E715" s="107">
        <v>0</v>
      </c>
      <c r="F715" s="109">
        <f t="shared" si="11"/>
        <v>42887</v>
      </c>
      <c r="G715" s="14"/>
      <c r="H715" s="14"/>
      <c r="I715" s="14"/>
      <c r="J715" s="13"/>
    </row>
    <row r="716" spans="1:10" x14ac:dyDescent="0.25">
      <c r="A716" s="105">
        <v>42644</v>
      </c>
      <c r="B716" s="106">
        <v>9</v>
      </c>
      <c r="C716" s="107">
        <v>16607848.673066065</v>
      </c>
      <c r="D716" s="107">
        <v>6410185.5869164886</v>
      </c>
      <c r="E716" s="107">
        <v>0</v>
      </c>
      <c r="F716" s="109">
        <f t="shared" si="11"/>
        <v>42917</v>
      </c>
      <c r="G716" s="14"/>
      <c r="H716" s="14"/>
      <c r="I716" s="14"/>
      <c r="J716" s="13"/>
    </row>
    <row r="717" spans="1:10" x14ac:dyDescent="0.25">
      <c r="A717" s="105">
        <v>42644</v>
      </c>
      <c r="B717" s="106">
        <v>10</v>
      </c>
      <c r="C717" s="107">
        <v>16607848.673066065</v>
      </c>
      <c r="D717" s="107">
        <v>6725830</v>
      </c>
      <c r="E717" s="107">
        <v>0</v>
      </c>
      <c r="F717" s="109">
        <f t="shared" si="11"/>
        <v>42948</v>
      </c>
      <c r="G717" s="14"/>
      <c r="H717" s="14"/>
      <c r="I717" s="14"/>
      <c r="J717" s="13"/>
    </row>
    <row r="718" spans="1:10" x14ac:dyDescent="0.25">
      <c r="A718" s="105">
        <v>42644</v>
      </c>
      <c r="B718" s="106">
        <v>11</v>
      </c>
      <c r="C718" s="107">
        <v>16607848.673066065</v>
      </c>
      <c r="D718" s="107">
        <v>7408412.3211045759</v>
      </c>
      <c r="E718" s="107">
        <v>0</v>
      </c>
      <c r="F718" s="109">
        <f t="shared" si="11"/>
        <v>42979</v>
      </c>
      <c r="G718" s="14"/>
      <c r="H718" s="14"/>
      <c r="I718" s="14"/>
      <c r="J718" s="13"/>
    </row>
    <row r="719" spans="1:10" x14ac:dyDescent="0.25">
      <c r="A719" s="105">
        <v>42644</v>
      </c>
      <c r="B719" s="106">
        <v>12</v>
      </c>
      <c r="C719" s="107">
        <v>16607848.673066065</v>
      </c>
      <c r="D719" s="107">
        <v>7720500</v>
      </c>
      <c r="E719" s="107">
        <v>0</v>
      </c>
      <c r="F719" s="109">
        <f t="shared" si="11"/>
        <v>43009</v>
      </c>
      <c r="G719" s="14"/>
      <c r="H719" s="14"/>
      <c r="I719" s="14"/>
      <c r="J719" s="13"/>
    </row>
    <row r="720" spans="1:10" x14ac:dyDescent="0.25">
      <c r="A720" s="105">
        <v>42644</v>
      </c>
      <c r="B720" s="106">
        <v>13</v>
      </c>
      <c r="C720" s="107">
        <v>16607848.673066065</v>
      </c>
      <c r="D720" s="107">
        <v>8086147.5331604481</v>
      </c>
      <c r="E720" s="107">
        <v>0</v>
      </c>
      <c r="F720" s="109">
        <f t="shared" si="11"/>
        <v>43040</v>
      </c>
      <c r="G720" s="14"/>
      <c r="H720" s="14"/>
      <c r="I720" s="14"/>
      <c r="J720" s="13"/>
    </row>
    <row r="721" spans="1:10" x14ac:dyDescent="0.25">
      <c r="A721" s="105">
        <v>42644</v>
      </c>
      <c r="B721" s="106">
        <v>14</v>
      </c>
      <c r="C721" s="107">
        <v>16607848.673066065</v>
      </c>
      <c r="D721" s="107">
        <v>8239160</v>
      </c>
      <c r="E721" s="107">
        <v>0</v>
      </c>
      <c r="F721" s="109">
        <f t="shared" si="11"/>
        <v>43070</v>
      </c>
      <c r="G721" s="14"/>
      <c r="H721" s="14"/>
      <c r="I721" s="14"/>
      <c r="J721" s="13"/>
    </row>
    <row r="722" spans="1:10" x14ac:dyDescent="0.25">
      <c r="A722" s="105">
        <v>42644</v>
      </c>
      <c r="B722" s="106">
        <v>15</v>
      </c>
      <c r="C722" s="107">
        <v>16607848.673066065</v>
      </c>
      <c r="D722" s="107">
        <v>8428400</v>
      </c>
      <c r="E722" s="107">
        <v>0</v>
      </c>
      <c r="F722" s="109">
        <f t="shared" si="11"/>
        <v>43101</v>
      </c>
      <c r="G722" s="14"/>
      <c r="H722" s="14"/>
      <c r="I722" s="14"/>
      <c r="J722" s="13"/>
    </row>
    <row r="723" spans="1:10" x14ac:dyDescent="0.25">
      <c r="A723" s="105">
        <v>42644</v>
      </c>
      <c r="B723" s="106">
        <v>16</v>
      </c>
      <c r="C723" s="107">
        <v>16607848.673066065</v>
      </c>
      <c r="D723" s="107">
        <v>8592560</v>
      </c>
      <c r="E723" s="107">
        <v>0</v>
      </c>
      <c r="F723" s="109">
        <f t="shared" si="11"/>
        <v>43132</v>
      </c>
      <c r="G723" s="14"/>
      <c r="H723" s="14"/>
      <c r="I723" s="14"/>
      <c r="J723" s="13"/>
    </row>
    <row r="724" spans="1:10" x14ac:dyDescent="0.25">
      <c r="A724" s="105">
        <v>42644</v>
      </c>
      <c r="B724" s="106">
        <v>17</v>
      </c>
      <c r="C724" s="107">
        <v>16607848.673066065</v>
      </c>
      <c r="D724" s="107">
        <v>8771160</v>
      </c>
      <c r="E724" s="107">
        <v>0</v>
      </c>
      <c r="F724" s="109">
        <f t="shared" si="11"/>
        <v>43160</v>
      </c>
      <c r="G724" s="14"/>
      <c r="H724" s="14"/>
      <c r="I724" s="14"/>
      <c r="J724" s="13"/>
    </row>
    <row r="725" spans="1:10" x14ac:dyDescent="0.25">
      <c r="A725" s="105">
        <v>42644</v>
      </c>
      <c r="B725" s="106">
        <v>18</v>
      </c>
      <c r="C725" s="107">
        <v>16607848.673066065</v>
      </c>
      <c r="D725" s="107">
        <v>8924680</v>
      </c>
      <c r="E725" s="107">
        <v>3958839.5</v>
      </c>
      <c r="F725" s="109">
        <f t="shared" si="11"/>
        <v>43191</v>
      </c>
      <c r="G725" s="14"/>
      <c r="H725" s="14"/>
      <c r="I725" s="14"/>
      <c r="J725" s="13"/>
    </row>
    <row r="726" spans="1:10" x14ac:dyDescent="0.25">
      <c r="A726" s="105">
        <v>42644</v>
      </c>
      <c r="B726" s="106">
        <v>19</v>
      </c>
      <c r="C726" s="107">
        <v>16607848.673066065</v>
      </c>
      <c r="D726" s="107">
        <v>9071360</v>
      </c>
      <c r="E726" s="107">
        <v>4085350.5</v>
      </c>
      <c r="F726" s="109">
        <f t="shared" si="11"/>
        <v>43221</v>
      </c>
      <c r="G726" s="14"/>
      <c r="H726" s="14"/>
      <c r="I726" s="14"/>
      <c r="J726" s="13"/>
    </row>
    <row r="727" spans="1:10" x14ac:dyDescent="0.25">
      <c r="A727" s="105">
        <v>42644</v>
      </c>
      <c r="B727" s="106">
        <v>20</v>
      </c>
      <c r="C727" s="107">
        <v>16607848.673066065</v>
      </c>
      <c r="D727" s="107">
        <v>9558657.061489135</v>
      </c>
      <c r="E727" s="107">
        <v>4201120</v>
      </c>
      <c r="F727" s="109">
        <f t="shared" si="11"/>
        <v>43252</v>
      </c>
      <c r="G727" s="14"/>
      <c r="H727" s="14"/>
      <c r="I727" s="14"/>
      <c r="J727" s="13"/>
    </row>
    <row r="728" spans="1:10" x14ac:dyDescent="0.25">
      <c r="A728" s="105">
        <v>42644</v>
      </c>
      <c r="B728" s="106">
        <v>21</v>
      </c>
      <c r="C728" s="107">
        <v>16607848.673066065</v>
      </c>
      <c r="D728" s="107">
        <v>9731220</v>
      </c>
      <c r="E728" s="107">
        <v>4322857</v>
      </c>
      <c r="F728" s="109">
        <f t="shared" si="11"/>
        <v>43282</v>
      </c>
      <c r="G728" s="14"/>
      <c r="H728" s="14"/>
      <c r="I728" s="14"/>
      <c r="J728" s="13"/>
    </row>
    <row r="729" spans="1:10" x14ac:dyDescent="0.25">
      <c r="A729" s="105">
        <v>42644</v>
      </c>
      <c r="B729" s="106">
        <v>22</v>
      </c>
      <c r="C729" s="107">
        <v>16607848.673066065</v>
      </c>
      <c r="D729" s="107">
        <v>9861570</v>
      </c>
      <c r="E729" s="107">
        <v>4438626.5</v>
      </c>
      <c r="F729" s="109">
        <f t="shared" si="11"/>
        <v>43313</v>
      </c>
      <c r="G729" s="14"/>
      <c r="H729" s="14"/>
      <c r="I729" s="14"/>
      <c r="J729" s="13"/>
    </row>
    <row r="730" spans="1:10" x14ac:dyDescent="0.25">
      <c r="A730" s="105">
        <v>42644</v>
      </c>
      <c r="B730" s="106">
        <v>23</v>
      </c>
      <c r="C730" s="107">
        <v>16607848.673066065</v>
      </c>
      <c r="D730" s="107">
        <v>10231945.091658942</v>
      </c>
      <c r="E730" s="107">
        <v>4537687</v>
      </c>
      <c r="F730" s="109">
        <f t="shared" si="11"/>
        <v>43344</v>
      </c>
      <c r="G730" s="14"/>
      <c r="H730" s="14"/>
      <c r="I730" s="14"/>
      <c r="J730" s="13"/>
    </row>
    <row r="731" spans="1:10" x14ac:dyDescent="0.25">
      <c r="A731" s="105">
        <v>42644</v>
      </c>
      <c r="B731" s="106">
        <v>24</v>
      </c>
      <c r="C731" s="107">
        <v>16607848.673066065</v>
      </c>
      <c r="D731" s="107">
        <v>10323768</v>
      </c>
      <c r="E731" s="107">
        <v>4660617.5</v>
      </c>
      <c r="F731" s="109">
        <f t="shared" si="11"/>
        <v>43374</v>
      </c>
      <c r="G731" s="14"/>
      <c r="H731" s="14"/>
      <c r="I731" s="14"/>
      <c r="J731" s="13"/>
    </row>
    <row r="732" spans="1:10" x14ac:dyDescent="0.25">
      <c r="A732" s="105">
        <v>42644</v>
      </c>
      <c r="B732" s="106">
        <v>25</v>
      </c>
      <c r="C732" s="107">
        <v>16607848.673066065</v>
      </c>
      <c r="D732" s="107">
        <v>10429555</v>
      </c>
      <c r="E732" s="107">
        <v>4727453.5</v>
      </c>
      <c r="F732" s="109">
        <f t="shared" si="11"/>
        <v>43405</v>
      </c>
      <c r="G732" s="14"/>
      <c r="H732" s="14"/>
      <c r="I732" s="14"/>
      <c r="J732" s="13"/>
    </row>
    <row r="733" spans="1:10" x14ac:dyDescent="0.25">
      <c r="A733" s="105">
        <v>42644</v>
      </c>
      <c r="B733" s="106">
        <v>26</v>
      </c>
      <c r="C733" s="107">
        <v>16607848.673066065</v>
      </c>
      <c r="D733" s="107">
        <v>10489050</v>
      </c>
      <c r="E733" s="107">
        <v>4921840</v>
      </c>
      <c r="F733" s="109">
        <f t="shared" si="11"/>
        <v>43435</v>
      </c>
      <c r="G733" s="14"/>
      <c r="H733" s="14"/>
      <c r="I733" s="14"/>
      <c r="J733" s="13"/>
    </row>
    <row r="734" spans="1:10" x14ac:dyDescent="0.25">
      <c r="A734" s="105">
        <v>42644</v>
      </c>
      <c r="B734" s="106">
        <v>27</v>
      </c>
      <c r="C734" s="107">
        <v>16607848.673066065</v>
      </c>
      <c r="D734" s="107">
        <v>10549360</v>
      </c>
      <c r="E734" s="107">
        <v>4957568</v>
      </c>
      <c r="F734" s="109">
        <f t="shared" si="11"/>
        <v>43466</v>
      </c>
      <c r="G734" s="14"/>
      <c r="H734" s="14"/>
      <c r="I734" s="14"/>
      <c r="J734" s="13"/>
    </row>
    <row r="735" spans="1:10" x14ac:dyDescent="0.25">
      <c r="A735" s="105">
        <v>42644</v>
      </c>
      <c r="B735" s="106">
        <v>28</v>
      </c>
      <c r="C735" s="107">
        <v>16607848.673066065</v>
      </c>
      <c r="D735" s="107">
        <v>10603150</v>
      </c>
      <c r="E735" s="107">
        <v>4985904</v>
      </c>
      <c r="F735" s="109">
        <f t="shared" si="11"/>
        <v>43497</v>
      </c>
      <c r="G735" s="14"/>
      <c r="H735" s="14"/>
      <c r="I735" s="14"/>
      <c r="J735" s="13"/>
    </row>
    <row r="736" spans="1:10" x14ac:dyDescent="0.25">
      <c r="A736" s="105">
        <v>42644</v>
      </c>
      <c r="B736" s="106">
        <v>29</v>
      </c>
      <c r="C736" s="107">
        <v>16607848.673066065</v>
      </c>
      <c r="D736" s="107">
        <v>10661830</v>
      </c>
      <c r="E736" s="107">
        <v>5021632</v>
      </c>
      <c r="F736" s="109">
        <f t="shared" si="11"/>
        <v>43525</v>
      </c>
      <c r="G736" s="14"/>
      <c r="H736" s="14"/>
      <c r="I736" s="14"/>
      <c r="J736" s="13"/>
    </row>
    <row r="737" spans="1:10" x14ac:dyDescent="0.25">
      <c r="A737" s="105">
        <v>42644</v>
      </c>
      <c r="B737" s="106">
        <v>30</v>
      </c>
      <c r="C737" s="107">
        <v>16607848.673066065</v>
      </c>
      <c r="D737" s="107">
        <v>10713175</v>
      </c>
      <c r="E737" s="107">
        <v>5054896</v>
      </c>
      <c r="F737" s="109">
        <f t="shared" si="11"/>
        <v>43556</v>
      </c>
      <c r="G737" s="14"/>
      <c r="H737" s="14"/>
      <c r="I737" s="14"/>
      <c r="J737" s="13"/>
    </row>
    <row r="738" spans="1:10" x14ac:dyDescent="0.25">
      <c r="A738" s="105">
        <v>42644</v>
      </c>
      <c r="B738" s="106">
        <v>31</v>
      </c>
      <c r="C738" s="107">
        <v>16607848.673066065</v>
      </c>
      <c r="D738" s="107">
        <v>10764520</v>
      </c>
      <c r="E738" s="107">
        <v>5089392</v>
      </c>
      <c r="F738" s="109">
        <f t="shared" si="11"/>
        <v>43586</v>
      </c>
      <c r="G738" s="14"/>
      <c r="H738" s="14"/>
      <c r="I738" s="14"/>
      <c r="J738" s="13"/>
    </row>
    <row r="739" spans="1:10" x14ac:dyDescent="0.25">
      <c r="A739" s="105">
        <v>42644</v>
      </c>
      <c r="B739" s="106">
        <v>32</v>
      </c>
      <c r="C739" s="107">
        <v>16607848.673066065</v>
      </c>
      <c r="D739" s="107">
        <v>10811790</v>
      </c>
      <c r="E739" s="107">
        <v>5118960</v>
      </c>
      <c r="F739" s="109">
        <f t="shared" si="11"/>
        <v>43617</v>
      </c>
      <c r="G739" s="14"/>
      <c r="H739" s="14"/>
      <c r="I739" s="14"/>
      <c r="J739" s="13"/>
    </row>
    <row r="740" spans="1:10" x14ac:dyDescent="0.25">
      <c r="A740" s="105">
        <v>42644</v>
      </c>
      <c r="B740" s="106">
        <v>33</v>
      </c>
      <c r="C740" s="107">
        <v>16607848.673066065</v>
      </c>
      <c r="D740" s="107">
        <v>10858245</v>
      </c>
      <c r="E740" s="107">
        <v>5149760</v>
      </c>
      <c r="F740" s="109">
        <f t="shared" si="11"/>
        <v>43647</v>
      </c>
      <c r="G740" s="14"/>
      <c r="H740" s="14"/>
      <c r="I740" s="14"/>
      <c r="J740" s="13"/>
    </row>
    <row r="741" spans="1:10" x14ac:dyDescent="0.25">
      <c r="A741" s="105">
        <v>42644</v>
      </c>
      <c r="B741" s="106">
        <v>34</v>
      </c>
      <c r="C741" s="107">
        <v>16607848.673066065</v>
      </c>
      <c r="D741" s="107">
        <v>10897365</v>
      </c>
      <c r="E741" s="107">
        <v>5175632</v>
      </c>
      <c r="F741" s="109">
        <f t="shared" si="11"/>
        <v>43678</v>
      </c>
      <c r="G741" s="14"/>
      <c r="H741" s="14"/>
      <c r="I741" s="14"/>
      <c r="J741" s="13"/>
    </row>
    <row r="742" spans="1:10" x14ac:dyDescent="0.25">
      <c r="A742" s="105">
        <v>42644</v>
      </c>
      <c r="B742" s="106">
        <v>35</v>
      </c>
      <c r="C742" s="107">
        <v>16607848.673066065</v>
      </c>
      <c r="D742" s="107">
        <v>10928335</v>
      </c>
      <c r="E742" s="107">
        <v>5196576</v>
      </c>
      <c r="F742" s="109">
        <f t="shared" si="11"/>
        <v>43709</v>
      </c>
      <c r="G742" s="14"/>
      <c r="H742" s="14"/>
      <c r="I742" s="14"/>
      <c r="J742" s="13"/>
    </row>
    <row r="743" spans="1:10" x14ac:dyDescent="0.25">
      <c r="A743" s="105">
        <v>42644</v>
      </c>
      <c r="B743" s="106">
        <v>36</v>
      </c>
      <c r="C743" s="107">
        <v>16607848.673066065</v>
      </c>
      <c r="D743" s="107">
        <v>10957675</v>
      </c>
      <c r="E743" s="107">
        <v>5221216</v>
      </c>
      <c r="F743" s="109">
        <f t="shared" si="11"/>
        <v>43739</v>
      </c>
      <c r="G743" s="14"/>
      <c r="H743" s="14"/>
      <c r="I743" s="14"/>
      <c r="J743" s="13"/>
    </row>
    <row r="744" spans="1:10" x14ac:dyDescent="0.25">
      <c r="A744" s="105">
        <v>42644</v>
      </c>
      <c r="B744" s="106">
        <v>37</v>
      </c>
      <c r="C744" s="107">
        <v>16607848.673066065</v>
      </c>
      <c r="D744" s="107">
        <v>10981310</v>
      </c>
      <c r="E744" s="107">
        <v>5236000</v>
      </c>
      <c r="F744" s="109">
        <f t="shared" si="11"/>
        <v>43770</v>
      </c>
      <c r="G744" s="14"/>
      <c r="H744" s="14"/>
      <c r="I744" s="14"/>
      <c r="J744" s="13"/>
    </row>
    <row r="745" spans="1:10" x14ac:dyDescent="0.25">
      <c r="A745" s="105">
        <v>42644</v>
      </c>
      <c r="B745" s="106">
        <v>38</v>
      </c>
      <c r="C745" s="107">
        <v>16607848.673066065</v>
      </c>
      <c r="D745" s="107">
        <v>11002500</v>
      </c>
      <c r="E745" s="107">
        <v>5247088</v>
      </c>
      <c r="F745" s="109">
        <f t="shared" si="11"/>
        <v>43800</v>
      </c>
      <c r="G745" s="14"/>
      <c r="H745" s="14"/>
      <c r="I745" s="14"/>
      <c r="J745" s="13"/>
    </row>
    <row r="746" spans="1:10" x14ac:dyDescent="0.25">
      <c r="A746" s="105">
        <v>42675</v>
      </c>
      <c r="B746" s="106">
        <v>0</v>
      </c>
      <c r="C746" s="107">
        <v>15630293.619424053</v>
      </c>
      <c r="D746" s="107">
        <v>770820.78407183487</v>
      </c>
      <c r="E746" s="107">
        <v>0</v>
      </c>
      <c r="F746" s="109">
        <f t="shared" si="11"/>
        <v>42675</v>
      </c>
      <c r="G746" s="14"/>
      <c r="H746" s="14"/>
      <c r="I746" s="14"/>
      <c r="J746" s="13"/>
    </row>
    <row r="747" spans="1:10" x14ac:dyDescent="0.25">
      <c r="A747" s="105">
        <v>42675</v>
      </c>
      <c r="B747" s="106">
        <v>1</v>
      </c>
      <c r="C747" s="107">
        <v>15630293.619424053</v>
      </c>
      <c r="D747" s="107">
        <v>1667601.9903827356</v>
      </c>
      <c r="E747" s="107">
        <v>0</v>
      </c>
      <c r="F747" s="109">
        <f t="shared" si="11"/>
        <v>42705</v>
      </c>
      <c r="G747" s="14"/>
      <c r="H747" s="14"/>
      <c r="I747" s="14"/>
      <c r="J747" s="13"/>
    </row>
    <row r="748" spans="1:10" x14ac:dyDescent="0.25">
      <c r="A748" s="105">
        <v>42675</v>
      </c>
      <c r="B748" s="106">
        <v>2</v>
      </c>
      <c r="C748" s="107">
        <v>15630293.619424053</v>
      </c>
      <c r="D748" s="107">
        <v>2373818.1322516208</v>
      </c>
      <c r="E748" s="107">
        <v>0</v>
      </c>
      <c r="F748" s="109">
        <f t="shared" si="11"/>
        <v>42736</v>
      </c>
      <c r="G748" s="14"/>
      <c r="H748" s="14"/>
      <c r="I748" s="14"/>
      <c r="J748" s="13"/>
    </row>
    <row r="749" spans="1:10" x14ac:dyDescent="0.25">
      <c r="A749" s="105">
        <v>42675</v>
      </c>
      <c r="B749" s="106">
        <v>3</v>
      </c>
      <c r="C749" s="107">
        <v>15630293.619424053</v>
      </c>
      <c r="D749" s="107">
        <v>2939560.66207428</v>
      </c>
      <c r="E749" s="107">
        <v>0</v>
      </c>
      <c r="F749" s="109">
        <f t="shared" si="11"/>
        <v>42767</v>
      </c>
      <c r="G749" s="14"/>
      <c r="H749" s="14"/>
      <c r="I749" s="14"/>
      <c r="J749" s="13"/>
    </row>
    <row r="750" spans="1:10" x14ac:dyDescent="0.25">
      <c r="A750" s="105">
        <v>42675</v>
      </c>
      <c r="B750" s="106">
        <v>4</v>
      </c>
      <c r="C750" s="107">
        <v>15630293.619424053</v>
      </c>
      <c r="D750" s="107">
        <v>3472610</v>
      </c>
      <c r="E750" s="107">
        <v>0</v>
      </c>
      <c r="F750" s="109">
        <f t="shared" si="11"/>
        <v>42795</v>
      </c>
      <c r="G750" s="14"/>
      <c r="H750" s="14"/>
      <c r="I750" s="14"/>
      <c r="J750" s="13"/>
    </row>
    <row r="751" spans="1:10" x14ac:dyDescent="0.25">
      <c r="A751" s="105">
        <v>42675</v>
      </c>
      <c r="B751" s="106">
        <v>5</v>
      </c>
      <c r="C751" s="107">
        <v>15630293.619424053</v>
      </c>
      <c r="D751" s="107">
        <v>3932900.0000000005</v>
      </c>
      <c r="E751" s="107">
        <v>0</v>
      </c>
      <c r="F751" s="109">
        <f t="shared" si="11"/>
        <v>42826</v>
      </c>
      <c r="G751" s="14"/>
      <c r="H751" s="14"/>
      <c r="I751" s="14"/>
      <c r="J751" s="13"/>
    </row>
    <row r="752" spans="1:10" x14ac:dyDescent="0.25">
      <c r="A752" s="105">
        <v>42675</v>
      </c>
      <c r="B752" s="106">
        <v>6</v>
      </c>
      <c r="C752" s="107">
        <v>15630293.619424053</v>
      </c>
      <c r="D752" s="107">
        <v>4373760</v>
      </c>
      <c r="E752" s="107">
        <v>0</v>
      </c>
      <c r="F752" s="109">
        <f t="shared" si="11"/>
        <v>42856</v>
      </c>
      <c r="G752" s="14"/>
      <c r="H752" s="14"/>
      <c r="I752" s="14"/>
      <c r="J752" s="13"/>
    </row>
    <row r="753" spans="1:10" x14ac:dyDescent="0.25">
      <c r="A753" s="105">
        <v>42675</v>
      </c>
      <c r="B753" s="106">
        <v>7</v>
      </c>
      <c r="C753" s="107">
        <v>15630293.619424053</v>
      </c>
      <c r="D753" s="107">
        <v>5155240.9439224349</v>
      </c>
      <c r="E753" s="107">
        <v>0</v>
      </c>
      <c r="F753" s="109">
        <f t="shared" si="11"/>
        <v>42887</v>
      </c>
      <c r="G753" s="14"/>
      <c r="H753" s="14"/>
      <c r="I753" s="14"/>
      <c r="J753" s="13"/>
    </row>
    <row r="754" spans="1:10" x14ac:dyDescent="0.25">
      <c r="A754" s="105">
        <v>42675</v>
      </c>
      <c r="B754" s="106">
        <v>8</v>
      </c>
      <c r="C754" s="107">
        <v>15630293.619424053</v>
      </c>
      <c r="D754" s="107">
        <v>5523701.0296552498</v>
      </c>
      <c r="E754" s="107">
        <v>0</v>
      </c>
      <c r="F754" s="109">
        <f t="shared" si="11"/>
        <v>42917</v>
      </c>
      <c r="G754" s="14"/>
      <c r="H754" s="14"/>
      <c r="I754" s="14"/>
      <c r="J754" s="13"/>
    </row>
    <row r="755" spans="1:10" x14ac:dyDescent="0.25">
      <c r="A755" s="105">
        <v>42675</v>
      </c>
      <c r="B755" s="106">
        <v>9</v>
      </c>
      <c r="C755" s="107">
        <v>15630293.619424053</v>
      </c>
      <c r="D755" s="107">
        <v>5837620</v>
      </c>
      <c r="E755" s="107">
        <v>0</v>
      </c>
      <c r="F755" s="109">
        <f t="shared" si="11"/>
        <v>42948</v>
      </c>
      <c r="G755" s="14"/>
      <c r="H755" s="14"/>
      <c r="I755" s="14"/>
      <c r="J755" s="13"/>
    </row>
    <row r="756" spans="1:10" x14ac:dyDescent="0.25">
      <c r="A756" s="105">
        <v>42675</v>
      </c>
      <c r="B756" s="106">
        <v>10</v>
      </c>
      <c r="C756" s="107">
        <v>15630293.619424053</v>
      </c>
      <c r="D756" s="107">
        <v>6455602.7752603525</v>
      </c>
      <c r="E756" s="107">
        <v>0</v>
      </c>
      <c r="F756" s="109">
        <f t="shared" si="11"/>
        <v>42979</v>
      </c>
      <c r="G756" s="14"/>
      <c r="H756" s="14"/>
      <c r="I756" s="14"/>
      <c r="J756" s="13"/>
    </row>
    <row r="757" spans="1:10" x14ac:dyDescent="0.25">
      <c r="A757" s="105">
        <v>42675</v>
      </c>
      <c r="B757" s="106">
        <v>11</v>
      </c>
      <c r="C757" s="107">
        <v>15630293.619424053</v>
      </c>
      <c r="D757" s="107">
        <v>6772500</v>
      </c>
      <c r="E757" s="107">
        <v>0</v>
      </c>
      <c r="F757" s="109">
        <f t="shared" si="11"/>
        <v>43009</v>
      </c>
      <c r="G757" s="14"/>
      <c r="H757" s="14"/>
      <c r="I757" s="14"/>
      <c r="J757" s="13"/>
    </row>
    <row r="758" spans="1:10" x14ac:dyDescent="0.25">
      <c r="A758" s="105">
        <v>42675</v>
      </c>
      <c r="B758" s="106">
        <v>12</v>
      </c>
      <c r="C758" s="107">
        <v>15630293.619424053</v>
      </c>
      <c r="D758" s="107">
        <v>7159442.8125660196</v>
      </c>
      <c r="E758" s="107">
        <v>0</v>
      </c>
      <c r="F758" s="109">
        <f t="shared" si="11"/>
        <v>43040</v>
      </c>
      <c r="G758" s="14"/>
      <c r="H758" s="14"/>
      <c r="I758" s="14"/>
      <c r="J758" s="13"/>
    </row>
    <row r="759" spans="1:10" x14ac:dyDescent="0.25">
      <c r="A759" s="105">
        <v>42675</v>
      </c>
      <c r="B759" s="106">
        <v>13</v>
      </c>
      <c r="C759" s="107">
        <v>15630293.619424053</v>
      </c>
      <c r="D759" s="107">
        <v>7331720</v>
      </c>
      <c r="E759" s="107">
        <v>0</v>
      </c>
      <c r="F759" s="109">
        <f t="shared" si="11"/>
        <v>43070</v>
      </c>
      <c r="G759" s="14"/>
      <c r="H759" s="14"/>
      <c r="I759" s="14"/>
      <c r="J759" s="13"/>
    </row>
    <row r="760" spans="1:10" x14ac:dyDescent="0.25">
      <c r="A760" s="105">
        <v>42675</v>
      </c>
      <c r="B760" s="106">
        <v>14</v>
      </c>
      <c r="C760" s="107">
        <v>15630293.619424053</v>
      </c>
      <c r="D760" s="107">
        <v>7524000</v>
      </c>
      <c r="E760" s="107">
        <v>0</v>
      </c>
      <c r="F760" s="109">
        <f t="shared" si="11"/>
        <v>43101</v>
      </c>
      <c r="G760" s="14"/>
      <c r="H760" s="14"/>
      <c r="I760" s="14"/>
      <c r="J760" s="13"/>
    </row>
    <row r="761" spans="1:10" x14ac:dyDescent="0.25">
      <c r="A761" s="105">
        <v>42675</v>
      </c>
      <c r="B761" s="106">
        <v>15</v>
      </c>
      <c r="C761" s="107">
        <v>15630293.619424053</v>
      </c>
      <c r="D761" s="107">
        <v>7690440</v>
      </c>
      <c r="E761" s="107">
        <v>0</v>
      </c>
      <c r="F761" s="109">
        <f t="shared" si="11"/>
        <v>43132</v>
      </c>
      <c r="G761" s="14"/>
      <c r="H761" s="14"/>
      <c r="I761" s="14"/>
      <c r="J761" s="13"/>
    </row>
    <row r="762" spans="1:10" x14ac:dyDescent="0.25">
      <c r="A762" s="105">
        <v>42675</v>
      </c>
      <c r="B762" s="106">
        <v>16</v>
      </c>
      <c r="C762" s="107">
        <v>15630293.619424053</v>
      </c>
      <c r="D762" s="107">
        <v>7871320</v>
      </c>
      <c r="E762" s="107">
        <v>0</v>
      </c>
      <c r="F762" s="109">
        <f t="shared" si="11"/>
        <v>43160</v>
      </c>
      <c r="G762" s="14"/>
      <c r="H762" s="14"/>
      <c r="I762" s="14"/>
      <c r="J762" s="13"/>
    </row>
    <row r="763" spans="1:10" x14ac:dyDescent="0.25">
      <c r="A763" s="105">
        <v>42675</v>
      </c>
      <c r="B763" s="106">
        <v>17</v>
      </c>
      <c r="C763" s="107">
        <v>15630293.619424053</v>
      </c>
      <c r="D763" s="107">
        <v>8027880</v>
      </c>
      <c r="E763" s="107">
        <v>0</v>
      </c>
      <c r="F763" s="109">
        <f t="shared" si="11"/>
        <v>43191</v>
      </c>
      <c r="G763" s="14"/>
      <c r="H763" s="14"/>
      <c r="I763" s="14"/>
      <c r="J763" s="13"/>
    </row>
    <row r="764" spans="1:10" x14ac:dyDescent="0.25">
      <c r="A764" s="105">
        <v>42675</v>
      </c>
      <c r="B764" s="106">
        <v>18</v>
      </c>
      <c r="C764" s="107">
        <v>15630293.619424053</v>
      </c>
      <c r="D764" s="107">
        <v>8179880</v>
      </c>
      <c r="E764" s="107">
        <v>3941960</v>
      </c>
      <c r="F764" s="109">
        <f t="shared" si="11"/>
        <v>43221</v>
      </c>
      <c r="G764" s="14"/>
      <c r="H764" s="14"/>
      <c r="I764" s="14"/>
      <c r="J764" s="13"/>
    </row>
    <row r="765" spans="1:10" x14ac:dyDescent="0.25">
      <c r="A765" s="105">
        <v>42675</v>
      </c>
      <c r="B765" s="106">
        <v>19</v>
      </c>
      <c r="C765" s="107">
        <v>15630293.619424053</v>
      </c>
      <c r="D765" s="107">
        <v>8636219.8491877262</v>
      </c>
      <c r="E765" s="107">
        <v>4074640</v>
      </c>
      <c r="F765" s="109">
        <f t="shared" si="11"/>
        <v>43252</v>
      </c>
      <c r="G765" s="14"/>
      <c r="H765" s="14"/>
      <c r="I765" s="14"/>
      <c r="J765" s="13"/>
    </row>
    <row r="766" spans="1:10" x14ac:dyDescent="0.25">
      <c r="A766" s="105">
        <v>42675</v>
      </c>
      <c r="B766" s="106">
        <v>20</v>
      </c>
      <c r="C766" s="107">
        <v>15630293.619424053</v>
      </c>
      <c r="D766" s="107">
        <v>8799020</v>
      </c>
      <c r="E766" s="107">
        <v>4199880</v>
      </c>
      <c r="F766" s="109">
        <f t="shared" si="11"/>
        <v>43282</v>
      </c>
      <c r="G766" s="14"/>
      <c r="H766" s="14"/>
      <c r="I766" s="14"/>
      <c r="J766" s="13"/>
    </row>
    <row r="767" spans="1:10" x14ac:dyDescent="0.25">
      <c r="A767" s="105">
        <v>42675</v>
      </c>
      <c r="B767" s="106">
        <v>21</v>
      </c>
      <c r="C767" s="107">
        <v>15630293.619424053</v>
      </c>
      <c r="D767" s="107">
        <v>8928580</v>
      </c>
      <c r="E767" s="107">
        <v>4317680</v>
      </c>
      <c r="F767" s="109">
        <f t="shared" si="11"/>
        <v>43313</v>
      </c>
      <c r="G767" s="14"/>
      <c r="H767" s="14"/>
      <c r="I767" s="14"/>
      <c r="J767" s="13"/>
    </row>
    <row r="768" spans="1:10" x14ac:dyDescent="0.25">
      <c r="A768" s="105">
        <v>42675</v>
      </c>
      <c r="B768" s="106">
        <v>22</v>
      </c>
      <c r="C768" s="107">
        <v>15630293.619424053</v>
      </c>
      <c r="D768" s="107">
        <v>9270189.3263209686</v>
      </c>
      <c r="E768" s="107">
        <v>4411920</v>
      </c>
      <c r="F768" s="109">
        <f t="shared" si="11"/>
        <v>43344</v>
      </c>
      <c r="G768" s="14"/>
      <c r="H768" s="14"/>
      <c r="I768" s="14"/>
      <c r="J768" s="13"/>
    </row>
    <row r="769" spans="1:10" x14ac:dyDescent="0.25">
      <c r="A769" s="105">
        <v>42675</v>
      </c>
      <c r="B769" s="106">
        <v>23</v>
      </c>
      <c r="C769" s="107">
        <v>15630293.619424053</v>
      </c>
      <c r="D769" s="107">
        <v>9362360</v>
      </c>
      <c r="E769" s="107">
        <v>4508640</v>
      </c>
      <c r="F769" s="109">
        <f t="shared" si="11"/>
        <v>43374</v>
      </c>
      <c r="G769" s="14"/>
      <c r="H769" s="14"/>
      <c r="I769" s="14"/>
      <c r="J769" s="13"/>
    </row>
    <row r="770" spans="1:10" x14ac:dyDescent="0.25">
      <c r="A770" s="105">
        <v>42675</v>
      </c>
      <c r="B770" s="106">
        <v>24</v>
      </c>
      <c r="C770" s="107">
        <v>15630293.619424053</v>
      </c>
      <c r="D770" s="107">
        <v>9475190</v>
      </c>
      <c r="E770" s="107">
        <v>4616520</v>
      </c>
      <c r="F770" s="109">
        <f t="shared" si="11"/>
        <v>43405</v>
      </c>
      <c r="G770" s="14"/>
      <c r="H770" s="14"/>
      <c r="I770" s="14"/>
      <c r="J770" s="13"/>
    </row>
    <row r="771" spans="1:10" x14ac:dyDescent="0.25">
      <c r="A771" s="105">
        <v>42675</v>
      </c>
      <c r="B771" s="106">
        <v>25</v>
      </c>
      <c r="C771" s="107">
        <v>15630293.619424053</v>
      </c>
      <c r="D771" s="107">
        <v>9538760</v>
      </c>
      <c r="E771" s="107">
        <v>4834560</v>
      </c>
      <c r="F771" s="109">
        <f t="shared" ref="F771:F834" si="12">EDATE(A771,B771)</f>
        <v>43435</v>
      </c>
      <c r="G771" s="14"/>
      <c r="H771" s="14"/>
      <c r="I771" s="14"/>
      <c r="J771" s="13"/>
    </row>
    <row r="772" spans="1:10" x14ac:dyDescent="0.25">
      <c r="A772" s="105">
        <v>42675</v>
      </c>
      <c r="B772" s="106">
        <v>26</v>
      </c>
      <c r="C772" s="107">
        <v>15630293.619424053</v>
      </c>
      <c r="D772" s="107">
        <v>9600700</v>
      </c>
      <c r="E772" s="107">
        <v>4879360</v>
      </c>
      <c r="F772" s="109">
        <f t="shared" si="12"/>
        <v>43466</v>
      </c>
      <c r="G772" s="14"/>
      <c r="H772" s="14"/>
      <c r="I772" s="14"/>
      <c r="J772" s="13"/>
    </row>
    <row r="773" spans="1:10" x14ac:dyDescent="0.25">
      <c r="A773" s="105">
        <v>42675</v>
      </c>
      <c r="B773" s="106">
        <v>27</v>
      </c>
      <c r="C773" s="107">
        <v>15630293.619424053</v>
      </c>
      <c r="D773" s="107">
        <v>9652045</v>
      </c>
      <c r="E773" s="107">
        <v>4908800</v>
      </c>
      <c r="F773" s="109">
        <f t="shared" si="12"/>
        <v>43497</v>
      </c>
      <c r="G773" s="14"/>
      <c r="H773" s="14"/>
      <c r="I773" s="14"/>
      <c r="J773" s="13"/>
    </row>
    <row r="774" spans="1:10" x14ac:dyDescent="0.25">
      <c r="A774" s="105">
        <v>42675</v>
      </c>
      <c r="B774" s="106">
        <v>28</v>
      </c>
      <c r="C774" s="107">
        <v>15630293.619424053</v>
      </c>
      <c r="D774" s="107">
        <v>9714800</v>
      </c>
      <c r="E774" s="107">
        <v>4947200</v>
      </c>
      <c r="F774" s="109">
        <f t="shared" si="12"/>
        <v>43525</v>
      </c>
      <c r="G774" s="14"/>
      <c r="H774" s="14"/>
      <c r="I774" s="14"/>
      <c r="J774" s="13"/>
    </row>
    <row r="775" spans="1:10" x14ac:dyDescent="0.25">
      <c r="A775" s="105">
        <v>42675</v>
      </c>
      <c r="B775" s="106">
        <v>29</v>
      </c>
      <c r="C775" s="107">
        <v>15630293.619424053</v>
      </c>
      <c r="D775" s="107">
        <v>9764515</v>
      </c>
      <c r="E775" s="107">
        <v>4983040</v>
      </c>
      <c r="F775" s="109">
        <f t="shared" si="12"/>
        <v>43556</v>
      </c>
      <c r="G775" s="14"/>
      <c r="H775" s="14"/>
      <c r="I775" s="14"/>
      <c r="J775" s="13"/>
    </row>
    <row r="776" spans="1:10" x14ac:dyDescent="0.25">
      <c r="A776" s="105">
        <v>42675</v>
      </c>
      <c r="B776" s="106">
        <v>30</v>
      </c>
      <c r="C776" s="107">
        <v>15630293.619424053</v>
      </c>
      <c r="D776" s="107">
        <v>9815045</v>
      </c>
      <c r="E776" s="107">
        <v>5020160</v>
      </c>
      <c r="F776" s="109">
        <f t="shared" si="12"/>
        <v>43586</v>
      </c>
      <c r="G776" s="14"/>
      <c r="H776" s="14"/>
      <c r="I776" s="14"/>
      <c r="J776" s="13"/>
    </row>
    <row r="777" spans="1:10" x14ac:dyDescent="0.25">
      <c r="A777" s="105">
        <v>42675</v>
      </c>
      <c r="B777" s="106">
        <v>31</v>
      </c>
      <c r="C777" s="107">
        <v>15630293.619424053</v>
      </c>
      <c r="D777" s="107">
        <v>9863945</v>
      </c>
      <c r="E777" s="107">
        <v>5052160</v>
      </c>
      <c r="F777" s="109">
        <f t="shared" si="12"/>
        <v>43617</v>
      </c>
      <c r="G777" s="14"/>
      <c r="H777" s="14"/>
      <c r="I777" s="14"/>
      <c r="J777" s="13"/>
    </row>
    <row r="778" spans="1:10" x14ac:dyDescent="0.25">
      <c r="A778" s="105">
        <v>42675</v>
      </c>
      <c r="B778" s="106">
        <v>32</v>
      </c>
      <c r="C778" s="107">
        <v>15630293.619424053</v>
      </c>
      <c r="D778" s="107">
        <v>9909585</v>
      </c>
      <c r="E778" s="107">
        <v>5084160</v>
      </c>
      <c r="F778" s="109">
        <f t="shared" si="12"/>
        <v>43647</v>
      </c>
      <c r="G778" s="14"/>
      <c r="H778" s="14"/>
      <c r="I778" s="14"/>
      <c r="J778" s="13"/>
    </row>
    <row r="779" spans="1:10" x14ac:dyDescent="0.25">
      <c r="A779" s="105">
        <v>42675</v>
      </c>
      <c r="B779" s="106">
        <v>33</v>
      </c>
      <c r="C779" s="107">
        <v>15630293.619424053</v>
      </c>
      <c r="D779" s="107">
        <v>9947890</v>
      </c>
      <c r="E779" s="107">
        <v>5113600</v>
      </c>
      <c r="F779" s="109">
        <f t="shared" si="12"/>
        <v>43678</v>
      </c>
      <c r="G779" s="14"/>
      <c r="H779" s="14"/>
      <c r="I779" s="14"/>
      <c r="J779" s="13"/>
    </row>
    <row r="780" spans="1:10" x14ac:dyDescent="0.25">
      <c r="A780" s="105">
        <v>42675</v>
      </c>
      <c r="B780" s="106">
        <v>34</v>
      </c>
      <c r="C780" s="107">
        <v>15630293.619424053</v>
      </c>
      <c r="D780" s="107">
        <v>9980490</v>
      </c>
      <c r="E780" s="107">
        <v>5136640</v>
      </c>
      <c r="F780" s="109">
        <f t="shared" si="12"/>
        <v>43709</v>
      </c>
      <c r="G780" s="14"/>
      <c r="H780" s="14"/>
      <c r="I780" s="14"/>
      <c r="J780" s="13"/>
    </row>
    <row r="781" spans="1:10" x14ac:dyDescent="0.25">
      <c r="A781" s="105">
        <v>42675</v>
      </c>
      <c r="B781" s="106">
        <v>35</v>
      </c>
      <c r="C781" s="107">
        <v>15630293.619424053</v>
      </c>
      <c r="D781" s="107">
        <v>10013090</v>
      </c>
      <c r="E781" s="107">
        <v>5158400</v>
      </c>
      <c r="F781" s="109">
        <f t="shared" si="12"/>
        <v>43739</v>
      </c>
      <c r="G781" s="14"/>
      <c r="H781" s="14"/>
      <c r="I781" s="14"/>
      <c r="J781" s="13"/>
    </row>
    <row r="782" spans="1:10" x14ac:dyDescent="0.25">
      <c r="A782" s="105">
        <v>42675</v>
      </c>
      <c r="B782" s="106">
        <v>36</v>
      </c>
      <c r="C782" s="107">
        <v>15630293.619424053</v>
      </c>
      <c r="D782" s="107">
        <v>10036725</v>
      </c>
      <c r="E782" s="107">
        <v>5177600</v>
      </c>
      <c r="F782" s="109">
        <f t="shared" si="12"/>
        <v>43770</v>
      </c>
      <c r="G782" s="14"/>
      <c r="H782" s="14"/>
      <c r="I782" s="14"/>
      <c r="J782" s="13"/>
    </row>
    <row r="783" spans="1:10" x14ac:dyDescent="0.25">
      <c r="A783" s="105">
        <v>42675</v>
      </c>
      <c r="B783" s="106">
        <v>37</v>
      </c>
      <c r="C783" s="107">
        <v>15630293.619424053</v>
      </c>
      <c r="D783" s="107">
        <v>10058730</v>
      </c>
      <c r="E783" s="107">
        <v>5192960</v>
      </c>
      <c r="F783" s="109">
        <f t="shared" si="12"/>
        <v>43800</v>
      </c>
      <c r="G783" s="14"/>
      <c r="H783" s="14"/>
      <c r="I783" s="14"/>
      <c r="J783" s="13"/>
    </row>
    <row r="784" spans="1:10" x14ac:dyDescent="0.25">
      <c r="A784" s="105">
        <v>42705</v>
      </c>
      <c r="B784" s="106">
        <v>0</v>
      </c>
      <c r="C784" s="107">
        <v>15545595.708639188</v>
      </c>
      <c r="D784" s="107">
        <v>746263.72005777876</v>
      </c>
      <c r="E784" s="107">
        <v>0</v>
      </c>
      <c r="F784" s="109">
        <f t="shared" si="12"/>
        <v>42705</v>
      </c>
      <c r="G784" s="14"/>
      <c r="H784" s="14"/>
      <c r="I784" s="14"/>
      <c r="J784" s="13"/>
    </row>
    <row r="785" spans="1:10" x14ac:dyDescent="0.25">
      <c r="A785" s="105">
        <v>42705</v>
      </c>
      <c r="B785" s="106">
        <v>1</v>
      </c>
      <c r="C785" s="107">
        <v>15545595.708639188</v>
      </c>
      <c r="D785" s="107">
        <v>1656593.1958594765</v>
      </c>
      <c r="E785" s="107">
        <v>0</v>
      </c>
      <c r="F785" s="109">
        <f t="shared" si="12"/>
        <v>42736</v>
      </c>
      <c r="G785" s="14"/>
      <c r="H785" s="14"/>
      <c r="I785" s="14"/>
      <c r="J785" s="13"/>
    </row>
    <row r="786" spans="1:10" x14ac:dyDescent="0.25">
      <c r="A786" s="105">
        <v>42705</v>
      </c>
      <c r="B786" s="106">
        <v>2</v>
      </c>
      <c r="C786" s="107">
        <v>15545595.708639188</v>
      </c>
      <c r="D786" s="107">
        <v>2291527.3212892069</v>
      </c>
      <c r="E786" s="107">
        <v>0</v>
      </c>
      <c r="F786" s="109">
        <f t="shared" si="12"/>
        <v>42767</v>
      </c>
      <c r="G786" s="14"/>
      <c r="H786" s="14"/>
      <c r="I786" s="14"/>
      <c r="J786" s="13"/>
    </row>
    <row r="787" spans="1:10" x14ac:dyDescent="0.25">
      <c r="A787" s="105">
        <v>42705</v>
      </c>
      <c r="B787" s="106">
        <v>3</v>
      </c>
      <c r="C787" s="107">
        <v>15545595.708639188</v>
      </c>
      <c r="D787" s="107">
        <v>2869610</v>
      </c>
      <c r="E787" s="107">
        <v>0</v>
      </c>
      <c r="F787" s="109">
        <f t="shared" si="12"/>
        <v>42795</v>
      </c>
      <c r="G787" s="14"/>
      <c r="H787" s="14"/>
      <c r="I787" s="14"/>
      <c r="J787" s="13"/>
    </row>
    <row r="788" spans="1:10" x14ac:dyDescent="0.25">
      <c r="A788" s="105">
        <v>42705</v>
      </c>
      <c r="B788" s="106">
        <v>4</v>
      </c>
      <c r="C788" s="107">
        <v>15545595.708639188</v>
      </c>
      <c r="D788" s="107">
        <v>3340620</v>
      </c>
      <c r="E788" s="107">
        <v>0</v>
      </c>
      <c r="F788" s="109">
        <f t="shared" si="12"/>
        <v>42826</v>
      </c>
      <c r="G788" s="14"/>
      <c r="H788" s="14"/>
      <c r="I788" s="14"/>
      <c r="J788" s="13"/>
    </row>
    <row r="789" spans="1:10" x14ac:dyDescent="0.25">
      <c r="A789" s="105">
        <v>42705</v>
      </c>
      <c r="B789" s="106">
        <v>5</v>
      </c>
      <c r="C789" s="107">
        <v>15545595.708639188</v>
      </c>
      <c r="D789" s="107">
        <v>3791530</v>
      </c>
      <c r="E789" s="107">
        <v>0</v>
      </c>
      <c r="F789" s="109">
        <f t="shared" si="12"/>
        <v>42856</v>
      </c>
      <c r="G789" s="14"/>
      <c r="H789" s="14"/>
      <c r="I789" s="14"/>
      <c r="J789" s="13"/>
    </row>
    <row r="790" spans="1:10" x14ac:dyDescent="0.25">
      <c r="A790" s="105">
        <v>42705</v>
      </c>
      <c r="B790" s="106">
        <v>6</v>
      </c>
      <c r="C790" s="107">
        <v>15545595.708639188</v>
      </c>
      <c r="D790" s="107">
        <v>4534936.7037166115</v>
      </c>
      <c r="E790" s="107">
        <v>0</v>
      </c>
      <c r="F790" s="109">
        <f t="shared" si="12"/>
        <v>42887</v>
      </c>
      <c r="G790" s="14"/>
      <c r="H790" s="14"/>
      <c r="I790" s="14"/>
      <c r="J790" s="13"/>
    </row>
    <row r="791" spans="1:10" x14ac:dyDescent="0.25">
      <c r="A791" s="105">
        <v>42705</v>
      </c>
      <c r="B791" s="106">
        <v>7</v>
      </c>
      <c r="C791" s="107">
        <v>15545595.708639188</v>
      </c>
      <c r="D791" s="107">
        <v>4905739.6621944671</v>
      </c>
      <c r="E791" s="107">
        <v>0</v>
      </c>
      <c r="F791" s="109">
        <f t="shared" si="12"/>
        <v>42917</v>
      </c>
      <c r="G791" s="14"/>
      <c r="H791" s="14"/>
      <c r="I791" s="14"/>
      <c r="J791" s="13"/>
    </row>
    <row r="792" spans="1:10" x14ac:dyDescent="0.25">
      <c r="A792" s="105">
        <v>42705</v>
      </c>
      <c r="B792" s="106">
        <v>8</v>
      </c>
      <c r="C792" s="107">
        <v>15545595.708639188</v>
      </c>
      <c r="D792" s="107">
        <v>5212110</v>
      </c>
      <c r="E792" s="107">
        <v>0</v>
      </c>
      <c r="F792" s="109">
        <f t="shared" si="12"/>
        <v>42948</v>
      </c>
      <c r="G792" s="14"/>
      <c r="H792" s="14"/>
      <c r="I792" s="14"/>
      <c r="J792" s="13"/>
    </row>
    <row r="793" spans="1:10" x14ac:dyDescent="0.25">
      <c r="A793" s="105">
        <v>42705</v>
      </c>
      <c r="B793" s="106">
        <v>9</v>
      </c>
      <c r="C793" s="107">
        <v>15545595.708639188</v>
      </c>
      <c r="D793" s="107">
        <v>5779729.2325287471</v>
      </c>
      <c r="E793" s="107">
        <v>0</v>
      </c>
      <c r="F793" s="109">
        <f t="shared" si="12"/>
        <v>42979</v>
      </c>
      <c r="G793" s="14"/>
      <c r="H793" s="14"/>
      <c r="I793" s="14"/>
      <c r="J793" s="13"/>
    </row>
    <row r="794" spans="1:10" x14ac:dyDescent="0.25">
      <c r="A794" s="105">
        <v>42705</v>
      </c>
      <c r="B794" s="106">
        <v>10</v>
      </c>
      <c r="C794" s="107">
        <v>15545595.708639188</v>
      </c>
      <c r="D794" s="107">
        <v>6069750</v>
      </c>
      <c r="E794" s="107">
        <v>0</v>
      </c>
      <c r="F794" s="109">
        <f t="shared" si="12"/>
        <v>43009</v>
      </c>
      <c r="G794" s="14"/>
      <c r="H794" s="14"/>
      <c r="I794" s="14"/>
      <c r="J794" s="13"/>
    </row>
    <row r="795" spans="1:10" x14ac:dyDescent="0.25">
      <c r="A795" s="105">
        <v>42705</v>
      </c>
      <c r="B795" s="106">
        <v>11</v>
      </c>
      <c r="C795" s="107">
        <v>15545595.708639188</v>
      </c>
      <c r="D795" s="107">
        <v>6444185.5446937131</v>
      </c>
      <c r="E795" s="107">
        <v>0</v>
      </c>
      <c r="F795" s="109">
        <f t="shared" si="12"/>
        <v>43040</v>
      </c>
      <c r="G795" s="14"/>
      <c r="H795" s="14"/>
      <c r="I795" s="14"/>
      <c r="J795" s="13"/>
    </row>
    <row r="796" spans="1:10" x14ac:dyDescent="0.25">
      <c r="A796" s="105">
        <v>42705</v>
      </c>
      <c r="B796" s="106">
        <v>12</v>
      </c>
      <c r="C796" s="107">
        <v>15545595.708639188</v>
      </c>
      <c r="D796" s="107">
        <v>6658360</v>
      </c>
      <c r="E796" s="107">
        <v>0</v>
      </c>
      <c r="F796" s="109">
        <f t="shared" si="12"/>
        <v>43070</v>
      </c>
      <c r="G796" s="14"/>
      <c r="H796" s="14"/>
      <c r="I796" s="14"/>
      <c r="J796" s="13"/>
    </row>
    <row r="797" spans="1:10" x14ac:dyDescent="0.25">
      <c r="A797" s="105">
        <v>42705</v>
      </c>
      <c r="B797" s="106">
        <v>13</v>
      </c>
      <c r="C797" s="107">
        <v>15545595.708639188</v>
      </c>
      <c r="D797" s="107">
        <v>6850640</v>
      </c>
      <c r="E797" s="107">
        <v>0</v>
      </c>
      <c r="F797" s="109">
        <f t="shared" si="12"/>
        <v>43101</v>
      </c>
      <c r="G797" s="14"/>
      <c r="H797" s="14"/>
      <c r="I797" s="14"/>
      <c r="J797" s="13"/>
    </row>
    <row r="798" spans="1:10" x14ac:dyDescent="0.25">
      <c r="A798" s="105">
        <v>42705</v>
      </c>
      <c r="B798" s="106">
        <v>14</v>
      </c>
      <c r="C798" s="107">
        <v>15545595.708639188</v>
      </c>
      <c r="D798" s="107">
        <v>7011000</v>
      </c>
      <c r="E798" s="107">
        <v>0</v>
      </c>
      <c r="F798" s="109">
        <f t="shared" si="12"/>
        <v>43132</v>
      </c>
      <c r="G798" s="14"/>
      <c r="H798" s="14"/>
      <c r="I798" s="14"/>
      <c r="J798" s="13"/>
    </row>
    <row r="799" spans="1:10" x14ac:dyDescent="0.25">
      <c r="A799" s="105">
        <v>42705</v>
      </c>
      <c r="B799" s="106">
        <v>15</v>
      </c>
      <c r="C799" s="107">
        <v>15545595.708639188</v>
      </c>
      <c r="D799" s="107">
        <v>7193400</v>
      </c>
      <c r="E799" s="107">
        <v>0</v>
      </c>
      <c r="F799" s="109">
        <f t="shared" si="12"/>
        <v>43160</v>
      </c>
      <c r="G799" s="14"/>
      <c r="H799" s="14"/>
      <c r="I799" s="14"/>
      <c r="J799" s="13"/>
    </row>
    <row r="800" spans="1:10" x14ac:dyDescent="0.25">
      <c r="A800" s="105">
        <v>42705</v>
      </c>
      <c r="B800" s="106">
        <v>16</v>
      </c>
      <c r="C800" s="107">
        <v>15545595.708639188</v>
      </c>
      <c r="D800" s="107">
        <v>7343880</v>
      </c>
      <c r="E800" s="107">
        <v>0</v>
      </c>
      <c r="F800" s="109">
        <f t="shared" si="12"/>
        <v>43191</v>
      </c>
      <c r="G800" s="14"/>
      <c r="H800" s="14"/>
      <c r="I800" s="14"/>
      <c r="J800" s="13"/>
    </row>
    <row r="801" spans="1:10" x14ac:dyDescent="0.25">
      <c r="A801" s="105">
        <v>42705</v>
      </c>
      <c r="B801" s="106">
        <v>17</v>
      </c>
      <c r="C801" s="107">
        <v>15545595.708639188</v>
      </c>
      <c r="D801" s="107">
        <v>7485240</v>
      </c>
      <c r="E801" s="107">
        <v>0</v>
      </c>
      <c r="F801" s="109">
        <f t="shared" si="12"/>
        <v>43221</v>
      </c>
      <c r="G801" s="14"/>
      <c r="H801" s="14"/>
      <c r="I801" s="14"/>
      <c r="J801" s="13"/>
    </row>
    <row r="802" spans="1:10" x14ac:dyDescent="0.25">
      <c r="A802" s="105">
        <v>42705</v>
      </c>
      <c r="B802" s="106">
        <v>18</v>
      </c>
      <c r="C802" s="107">
        <v>15545595.708639188</v>
      </c>
      <c r="D802" s="107">
        <v>7913249.828948075</v>
      </c>
      <c r="E802" s="107">
        <v>4471068</v>
      </c>
      <c r="F802" s="109">
        <f t="shared" si="12"/>
        <v>43252</v>
      </c>
      <c r="G802" s="14"/>
      <c r="H802" s="14"/>
      <c r="I802" s="14"/>
      <c r="J802" s="13"/>
    </row>
    <row r="803" spans="1:10" x14ac:dyDescent="0.25">
      <c r="A803" s="105">
        <v>42705</v>
      </c>
      <c r="B803" s="106">
        <v>19</v>
      </c>
      <c r="C803" s="107">
        <v>15545595.708639188</v>
      </c>
      <c r="D803" s="107">
        <v>8071430</v>
      </c>
      <c r="E803" s="107">
        <v>4626052.5</v>
      </c>
      <c r="F803" s="109">
        <f t="shared" si="12"/>
        <v>43282</v>
      </c>
      <c r="G803" s="14"/>
      <c r="H803" s="14"/>
      <c r="I803" s="14"/>
      <c r="J803" s="13"/>
    </row>
    <row r="804" spans="1:10" x14ac:dyDescent="0.25">
      <c r="A804" s="105">
        <v>42705</v>
      </c>
      <c r="B804" s="106">
        <v>20</v>
      </c>
      <c r="C804" s="107">
        <v>15545595.708639188</v>
      </c>
      <c r="D804" s="107">
        <v>8189930</v>
      </c>
      <c r="E804" s="107">
        <v>4765382</v>
      </c>
      <c r="F804" s="109">
        <f t="shared" si="12"/>
        <v>43313</v>
      </c>
      <c r="G804" s="14"/>
      <c r="H804" s="14"/>
      <c r="I804" s="14"/>
      <c r="J804" s="13"/>
    </row>
    <row r="805" spans="1:10" x14ac:dyDescent="0.25">
      <c r="A805" s="105">
        <v>42705</v>
      </c>
      <c r="B805" s="106">
        <v>21</v>
      </c>
      <c r="C805" s="107">
        <v>15545595.708639188</v>
      </c>
      <c r="D805" s="107">
        <v>8508089.1882177126</v>
      </c>
      <c r="E805" s="107">
        <v>4874967</v>
      </c>
      <c r="F805" s="109">
        <f t="shared" si="12"/>
        <v>43344</v>
      </c>
      <c r="G805" s="14"/>
      <c r="H805" s="14"/>
      <c r="I805" s="14"/>
      <c r="J805" s="13"/>
    </row>
    <row r="806" spans="1:10" x14ac:dyDescent="0.25">
      <c r="A806" s="105">
        <v>42705</v>
      </c>
      <c r="B806" s="106">
        <v>22</v>
      </c>
      <c r="C806" s="107">
        <v>15545595.708639188</v>
      </c>
      <c r="D806" s="107">
        <v>8595020</v>
      </c>
      <c r="E806" s="107">
        <v>4981421</v>
      </c>
      <c r="F806" s="109">
        <f t="shared" si="12"/>
        <v>43374</v>
      </c>
      <c r="G806" s="14"/>
      <c r="H806" s="14"/>
      <c r="I806" s="14"/>
      <c r="J806" s="13"/>
    </row>
    <row r="807" spans="1:10" x14ac:dyDescent="0.25">
      <c r="A807" s="105">
        <v>42705</v>
      </c>
      <c r="B807" s="106">
        <v>23</v>
      </c>
      <c r="C807" s="107">
        <v>15545595.708639188</v>
      </c>
      <c r="D807" s="107">
        <v>8706645</v>
      </c>
      <c r="E807" s="107">
        <v>5081613</v>
      </c>
      <c r="F807" s="109">
        <f t="shared" si="12"/>
        <v>43405</v>
      </c>
      <c r="G807" s="14"/>
      <c r="H807" s="14"/>
      <c r="I807" s="14"/>
      <c r="J807" s="13"/>
    </row>
    <row r="808" spans="1:10" x14ac:dyDescent="0.25">
      <c r="A808" s="105">
        <v>42705</v>
      </c>
      <c r="B808" s="106">
        <v>24</v>
      </c>
      <c r="C808" s="107">
        <v>15545595.708639188</v>
      </c>
      <c r="D808" s="107">
        <v>8781625</v>
      </c>
      <c r="E808" s="107">
        <v>5358656</v>
      </c>
      <c r="F808" s="109">
        <f t="shared" si="12"/>
        <v>43435</v>
      </c>
      <c r="G808" s="14"/>
      <c r="H808" s="14"/>
      <c r="I808" s="14"/>
      <c r="J808" s="13"/>
    </row>
    <row r="809" spans="1:10" x14ac:dyDescent="0.25">
      <c r="A809" s="105">
        <v>42705</v>
      </c>
      <c r="B809" s="106">
        <v>25</v>
      </c>
      <c r="C809" s="107">
        <v>15545595.708639188</v>
      </c>
      <c r="D809" s="107">
        <v>8842750</v>
      </c>
      <c r="E809" s="107">
        <v>5447536</v>
      </c>
      <c r="F809" s="109">
        <f t="shared" si="12"/>
        <v>43466</v>
      </c>
      <c r="G809" s="14"/>
      <c r="H809" s="14"/>
      <c r="I809" s="14"/>
      <c r="J809" s="13"/>
    </row>
    <row r="810" spans="1:10" x14ac:dyDescent="0.25">
      <c r="A810" s="105">
        <v>42705</v>
      </c>
      <c r="B810" s="106">
        <v>26</v>
      </c>
      <c r="C810" s="107">
        <v>15545595.708639188</v>
      </c>
      <c r="D810" s="107">
        <v>8893280</v>
      </c>
      <c r="E810" s="107">
        <v>5486320</v>
      </c>
      <c r="F810" s="109">
        <f t="shared" si="12"/>
        <v>43497</v>
      </c>
      <c r="G810" s="14"/>
      <c r="H810" s="14"/>
      <c r="I810" s="14"/>
      <c r="J810" s="13"/>
    </row>
    <row r="811" spans="1:10" x14ac:dyDescent="0.25">
      <c r="A811" s="105">
        <v>42705</v>
      </c>
      <c r="B811" s="106">
        <v>27</v>
      </c>
      <c r="C811" s="107">
        <v>15545595.708639188</v>
      </c>
      <c r="D811" s="107">
        <v>8951960</v>
      </c>
      <c r="E811" s="107">
        <v>5533184</v>
      </c>
      <c r="F811" s="109">
        <f t="shared" si="12"/>
        <v>43525</v>
      </c>
      <c r="G811" s="14"/>
      <c r="H811" s="14"/>
      <c r="I811" s="14"/>
      <c r="J811" s="13"/>
    </row>
    <row r="812" spans="1:10" x14ac:dyDescent="0.25">
      <c r="A812" s="105">
        <v>42705</v>
      </c>
      <c r="B812" s="106">
        <v>28</v>
      </c>
      <c r="C812" s="107">
        <v>15545595.708639188</v>
      </c>
      <c r="D812" s="107">
        <v>9000045</v>
      </c>
      <c r="E812" s="107">
        <v>5571968</v>
      </c>
      <c r="F812" s="109">
        <f t="shared" si="12"/>
        <v>43556</v>
      </c>
      <c r="G812" s="14"/>
      <c r="H812" s="14"/>
      <c r="I812" s="14"/>
      <c r="J812" s="13"/>
    </row>
    <row r="813" spans="1:10" x14ac:dyDescent="0.25">
      <c r="A813" s="105">
        <v>42705</v>
      </c>
      <c r="B813" s="106">
        <v>29</v>
      </c>
      <c r="C813" s="107">
        <v>15545595.708639188</v>
      </c>
      <c r="D813" s="107">
        <v>9050575</v>
      </c>
      <c r="E813" s="107">
        <v>5618832</v>
      </c>
      <c r="F813" s="109">
        <f t="shared" si="12"/>
        <v>43586</v>
      </c>
      <c r="G813" s="14"/>
      <c r="H813" s="14"/>
      <c r="I813" s="14"/>
      <c r="J813" s="13"/>
    </row>
    <row r="814" spans="1:10" x14ac:dyDescent="0.25">
      <c r="A814" s="105">
        <v>42705</v>
      </c>
      <c r="B814" s="106">
        <v>30</v>
      </c>
      <c r="C814" s="107">
        <v>15545595.708639188</v>
      </c>
      <c r="D814" s="107">
        <v>9096215</v>
      </c>
      <c r="E814" s="107">
        <v>5662464</v>
      </c>
      <c r="F814" s="109">
        <f t="shared" si="12"/>
        <v>43617</v>
      </c>
      <c r="G814" s="14"/>
      <c r="H814" s="14"/>
      <c r="I814" s="14"/>
      <c r="J814" s="13"/>
    </row>
    <row r="815" spans="1:10" x14ac:dyDescent="0.25">
      <c r="A815" s="105">
        <v>42705</v>
      </c>
      <c r="B815" s="106">
        <v>31</v>
      </c>
      <c r="C815" s="107">
        <v>15545595.708639188</v>
      </c>
      <c r="D815" s="107">
        <v>9139410</v>
      </c>
      <c r="E815" s="107">
        <v>5702864</v>
      </c>
      <c r="F815" s="109">
        <f t="shared" si="12"/>
        <v>43647</v>
      </c>
      <c r="G815" s="14"/>
      <c r="H815" s="14"/>
      <c r="I815" s="14"/>
      <c r="J815" s="13"/>
    </row>
    <row r="816" spans="1:10" x14ac:dyDescent="0.25">
      <c r="A816" s="105">
        <v>42705</v>
      </c>
      <c r="B816" s="106">
        <v>32</v>
      </c>
      <c r="C816" s="107">
        <v>15545595.708639188</v>
      </c>
      <c r="D816" s="107">
        <v>9174455</v>
      </c>
      <c r="E816" s="107">
        <v>5738416</v>
      </c>
      <c r="F816" s="109">
        <f t="shared" si="12"/>
        <v>43678</v>
      </c>
      <c r="G816" s="14"/>
      <c r="H816" s="14"/>
      <c r="I816" s="14"/>
      <c r="J816" s="13"/>
    </row>
    <row r="817" spans="1:10" x14ac:dyDescent="0.25">
      <c r="A817" s="105">
        <v>42705</v>
      </c>
      <c r="B817" s="106">
        <v>33</v>
      </c>
      <c r="C817" s="107">
        <v>15545595.708639188</v>
      </c>
      <c r="D817" s="107">
        <v>9206240</v>
      </c>
      <c r="E817" s="107">
        <v>5764272</v>
      </c>
      <c r="F817" s="109">
        <f t="shared" si="12"/>
        <v>43709</v>
      </c>
      <c r="G817" s="14"/>
      <c r="H817" s="14"/>
      <c r="I817" s="14"/>
      <c r="J817" s="13"/>
    </row>
    <row r="818" spans="1:10" x14ac:dyDescent="0.25">
      <c r="A818" s="105">
        <v>42705</v>
      </c>
      <c r="B818" s="106">
        <v>34</v>
      </c>
      <c r="C818" s="107">
        <v>15545595.708639188</v>
      </c>
      <c r="D818" s="107">
        <v>9232320</v>
      </c>
      <c r="E818" s="107">
        <v>5788512</v>
      </c>
      <c r="F818" s="109">
        <f t="shared" si="12"/>
        <v>43739</v>
      </c>
      <c r="G818" s="14"/>
      <c r="H818" s="14"/>
      <c r="I818" s="14"/>
      <c r="J818" s="13"/>
    </row>
    <row r="819" spans="1:10" x14ac:dyDescent="0.25">
      <c r="A819" s="105">
        <v>42705</v>
      </c>
      <c r="B819" s="106">
        <v>35</v>
      </c>
      <c r="C819" s="107">
        <v>15545595.708639188</v>
      </c>
      <c r="D819" s="107">
        <v>9256770</v>
      </c>
      <c r="E819" s="107">
        <v>5807904</v>
      </c>
      <c r="F819" s="109">
        <f t="shared" si="12"/>
        <v>43770</v>
      </c>
      <c r="G819" s="14"/>
      <c r="H819" s="14"/>
      <c r="I819" s="14"/>
      <c r="J819" s="13"/>
    </row>
    <row r="820" spans="1:10" x14ac:dyDescent="0.25">
      <c r="A820" s="105">
        <v>42705</v>
      </c>
      <c r="B820" s="106">
        <v>36</v>
      </c>
      <c r="C820" s="107">
        <v>15545595.708639188</v>
      </c>
      <c r="D820" s="107">
        <v>9279590</v>
      </c>
      <c r="E820" s="107">
        <v>5830528</v>
      </c>
      <c r="F820" s="109">
        <f t="shared" si="12"/>
        <v>43800</v>
      </c>
      <c r="G820" s="14"/>
      <c r="H820" s="14"/>
      <c r="I820" s="14"/>
      <c r="J820" s="13"/>
    </row>
    <row r="821" spans="1:10" x14ac:dyDescent="0.25">
      <c r="A821" s="105">
        <v>42736</v>
      </c>
      <c r="B821" s="106">
        <v>0</v>
      </c>
      <c r="C821" s="107">
        <v>15225155.279503105</v>
      </c>
      <c r="D821" s="107">
        <v>762601.77372762491</v>
      </c>
      <c r="E821" s="107">
        <v>0</v>
      </c>
      <c r="F821" s="109">
        <f t="shared" si="12"/>
        <v>42736</v>
      </c>
      <c r="G821" s="14"/>
      <c r="H821" s="14"/>
      <c r="I821" s="14"/>
      <c r="J821" s="13"/>
    </row>
    <row r="822" spans="1:10" x14ac:dyDescent="0.25">
      <c r="A822" s="105">
        <v>42736</v>
      </c>
      <c r="B822" s="106">
        <v>1</v>
      </c>
      <c r="C822" s="107">
        <v>15225155.279503105</v>
      </c>
      <c r="D822" s="107">
        <v>1654351.0835958207</v>
      </c>
      <c r="E822" s="107">
        <v>0</v>
      </c>
      <c r="F822" s="109">
        <f t="shared" si="12"/>
        <v>42767</v>
      </c>
      <c r="G822" s="14"/>
      <c r="H822" s="14"/>
      <c r="I822" s="14"/>
      <c r="J822" s="13"/>
    </row>
    <row r="823" spans="1:10" x14ac:dyDescent="0.25">
      <c r="A823" s="105">
        <v>42736</v>
      </c>
      <c r="B823" s="106">
        <v>2</v>
      </c>
      <c r="C823" s="107">
        <v>15225155.279503105</v>
      </c>
      <c r="D823" s="107">
        <v>2367780</v>
      </c>
      <c r="E823" s="107">
        <v>0</v>
      </c>
      <c r="F823" s="109">
        <f t="shared" si="12"/>
        <v>42795</v>
      </c>
      <c r="G823" s="14"/>
      <c r="H823" s="14"/>
      <c r="I823" s="14"/>
      <c r="J823" s="13"/>
    </row>
    <row r="824" spans="1:10" x14ac:dyDescent="0.25">
      <c r="A824" s="105">
        <v>42736</v>
      </c>
      <c r="B824" s="106">
        <v>3</v>
      </c>
      <c r="C824" s="107">
        <v>15225155.279503105</v>
      </c>
      <c r="D824" s="107">
        <v>2917850</v>
      </c>
      <c r="E824" s="107">
        <v>0</v>
      </c>
      <c r="F824" s="109">
        <f t="shared" si="12"/>
        <v>42826</v>
      </c>
      <c r="G824" s="14"/>
      <c r="H824" s="14"/>
      <c r="I824" s="14"/>
      <c r="J824" s="13"/>
    </row>
    <row r="825" spans="1:10" x14ac:dyDescent="0.25">
      <c r="A825" s="105">
        <v>42736</v>
      </c>
      <c r="B825" s="106">
        <v>4</v>
      </c>
      <c r="C825" s="107">
        <v>15225155.279503105</v>
      </c>
      <c r="D825" s="107">
        <v>3417000</v>
      </c>
      <c r="E825" s="107">
        <v>0</v>
      </c>
      <c r="F825" s="109">
        <f t="shared" si="12"/>
        <v>42856</v>
      </c>
      <c r="G825" s="14"/>
      <c r="H825" s="14"/>
      <c r="I825" s="14"/>
      <c r="J825" s="13"/>
    </row>
    <row r="826" spans="1:10" x14ac:dyDescent="0.25">
      <c r="A826" s="105">
        <v>42736</v>
      </c>
      <c r="B826" s="106">
        <v>5</v>
      </c>
      <c r="C826" s="107">
        <v>15225155.279503105</v>
      </c>
      <c r="D826" s="107">
        <v>4178207.6063223435</v>
      </c>
      <c r="E826" s="107">
        <v>0</v>
      </c>
      <c r="F826" s="109">
        <f t="shared" si="12"/>
        <v>42887</v>
      </c>
      <c r="G826" s="14"/>
      <c r="H826" s="14"/>
      <c r="I826" s="14"/>
      <c r="J826" s="13"/>
    </row>
    <row r="827" spans="1:10" x14ac:dyDescent="0.25">
      <c r="A827" s="105">
        <v>42736</v>
      </c>
      <c r="B827" s="106">
        <v>6</v>
      </c>
      <c r="C827" s="107">
        <v>15225155.279503105</v>
      </c>
      <c r="D827" s="107">
        <v>4597117.0093838088</v>
      </c>
      <c r="E827" s="107">
        <v>0</v>
      </c>
      <c r="F827" s="109">
        <f t="shared" si="12"/>
        <v>42917</v>
      </c>
      <c r="G827" s="14"/>
      <c r="H827" s="14"/>
      <c r="I827" s="14"/>
      <c r="J827" s="13"/>
    </row>
    <row r="828" spans="1:10" x14ac:dyDescent="0.25">
      <c r="A828" s="105">
        <v>42736</v>
      </c>
      <c r="B828" s="106">
        <v>7</v>
      </c>
      <c r="C828" s="107">
        <v>15225155.279503105</v>
      </c>
      <c r="D828" s="107">
        <v>4950120</v>
      </c>
      <c r="E828" s="107">
        <v>0</v>
      </c>
      <c r="F828" s="109">
        <f t="shared" si="12"/>
        <v>42948</v>
      </c>
      <c r="G828" s="14"/>
      <c r="H828" s="14"/>
      <c r="I828" s="14"/>
      <c r="J828" s="13"/>
    </row>
    <row r="829" spans="1:10" x14ac:dyDescent="0.25">
      <c r="A829" s="105">
        <v>42736</v>
      </c>
      <c r="B829" s="106">
        <v>8</v>
      </c>
      <c r="C829" s="107">
        <v>15225155.279503105</v>
      </c>
      <c r="D829" s="107">
        <v>5533480.7324637435</v>
      </c>
      <c r="E829" s="107">
        <v>0</v>
      </c>
      <c r="F829" s="109">
        <f t="shared" si="12"/>
        <v>42979</v>
      </c>
      <c r="G829" s="14"/>
      <c r="H829" s="14"/>
      <c r="I829" s="14"/>
      <c r="J829" s="13"/>
    </row>
    <row r="830" spans="1:10" x14ac:dyDescent="0.25">
      <c r="A830" s="105">
        <v>42736</v>
      </c>
      <c r="B830" s="106">
        <v>9</v>
      </c>
      <c r="C830" s="107">
        <v>15225155.279503105</v>
      </c>
      <c r="D830" s="107">
        <v>5842500</v>
      </c>
      <c r="E830" s="107">
        <v>0</v>
      </c>
      <c r="F830" s="109">
        <f t="shared" si="12"/>
        <v>43009</v>
      </c>
      <c r="G830" s="14"/>
      <c r="H830" s="14"/>
      <c r="I830" s="14"/>
      <c r="J830" s="13"/>
    </row>
    <row r="831" spans="1:10" x14ac:dyDescent="0.25">
      <c r="A831" s="105">
        <v>42736</v>
      </c>
      <c r="B831" s="106">
        <v>10</v>
      </c>
      <c r="C831" s="107">
        <v>15225155.279503105</v>
      </c>
      <c r="D831" s="107">
        <v>6215181.0832618112</v>
      </c>
      <c r="E831" s="107">
        <v>0</v>
      </c>
      <c r="F831" s="109">
        <f t="shared" si="12"/>
        <v>43040</v>
      </c>
      <c r="G831" s="14"/>
      <c r="H831" s="14"/>
      <c r="I831" s="14"/>
      <c r="J831" s="13"/>
    </row>
    <row r="832" spans="1:10" x14ac:dyDescent="0.25">
      <c r="A832" s="105">
        <v>42736</v>
      </c>
      <c r="B832" s="106">
        <v>11</v>
      </c>
      <c r="C832" s="107">
        <v>15225155.279503105</v>
      </c>
      <c r="D832" s="107">
        <v>6443280</v>
      </c>
      <c r="E832" s="107">
        <v>0</v>
      </c>
      <c r="F832" s="109">
        <f t="shared" si="12"/>
        <v>43070</v>
      </c>
      <c r="G832" s="14"/>
      <c r="H832" s="14"/>
      <c r="I832" s="14"/>
      <c r="J832" s="13"/>
    </row>
    <row r="833" spans="1:10" x14ac:dyDescent="0.25">
      <c r="A833" s="105">
        <v>42736</v>
      </c>
      <c r="B833" s="106">
        <v>12</v>
      </c>
      <c r="C833" s="107">
        <v>15225155.279503105</v>
      </c>
      <c r="D833" s="107">
        <v>6681920</v>
      </c>
      <c r="E833" s="107">
        <v>0</v>
      </c>
      <c r="F833" s="109">
        <f t="shared" si="12"/>
        <v>43101</v>
      </c>
      <c r="G833" s="14"/>
      <c r="H833" s="14"/>
      <c r="I833" s="14"/>
      <c r="J833" s="13"/>
    </row>
    <row r="834" spans="1:10" x14ac:dyDescent="0.25">
      <c r="A834" s="105">
        <v>42736</v>
      </c>
      <c r="B834" s="106">
        <v>13</v>
      </c>
      <c r="C834" s="107">
        <v>15225155.279503105</v>
      </c>
      <c r="D834" s="107">
        <v>6862040</v>
      </c>
      <c r="E834" s="107">
        <v>0</v>
      </c>
      <c r="F834" s="109">
        <f t="shared" si="12"/>
        <v>43132</v>
      </c>
      <c r="G834" s="14"/>
      <c r="H834" s="14"/>
      <c r="I834" s="14"/>
      <c r="J834" s="13"/>
    </row>
    <row r="835" spans="1:10" x14ac:dyDescent="0.25">
      <c r="A835" s="105">
        <v>42736</v>
      </c>
      <c r="B835" s="106">
        <v>14</v>
      </c>
      <c r="C835" s="107">
        <v>15225155.279503105</v>
      </c>
      <c r="D835" s="107">
        <v>7057360</v>
      </c>
      <c r="E835" s="107">
        <v>0</v>
      </c>
      <c r="F835" s="109">
        <f t="shared" ref="F835:F898" si="13">EDATE(A835,B835)</f>
        <v>43160</v>
      </c>
      <c r="G835" s="14"/>
      <c r="H835" s="14"/>
      <c r="I835" s="14"/>
      <c r="J835" s="13"/>
    </row>
    <row r="836" spans="1:10" x14ac:dyDescent="0.25">
      <c r="A836" s="105">
        <v>42736</v>
      </c>
      <c r="B836" s="106">
        <v>15</v>
      </c>
      <c r="C836" s="107">
        <v>15225155.279503105</v>
      </c>
      <c r="D836" s="107">
        <v>7222280</v>
      </c>
      <c r="E836" s="107">
        <v>0</v>
      </c>
      <c r="F836" s="109">
        <f t="shared" si="13"/>
        <v>43191</v>
      </c>
      <c r="G836" s="14"/>
      <c r="H836" s="14"/>
      <c r="I836" s="14"/>
      <c r="J836" s="13"/>
    </row>
    <row r="837" spans="1:10" x14ac:dyDescent="0.25">
      <c r="A837" s="105">
        <v>42736</v>
      </c>
      <c r="B837" s="106">
        <v>16</v>
      </c>
      <c r="C837" s="107">
        <v>15225155.279503105</v>
      </c>
      <c r="D837" s="107">
        <v>7376560</v>
      </c>
      <c r="E837" s="107">
        <v>0</v>
      </c>
      <c r="F837" s="109">
        <f t="shared" si="13"/>
        <v>43221</v>
      </c>
      <c r="G837" s="14"/>
      <c r="H837" s="14"/>
      <c r="I837" s="14"/>
      <c r="J837" s="13"/>
    </row>
    <row r="838" spans="1:10" x14ac:dyDescent="0.25">
      <c r="A838" s="105">
        <v>42736</v>
      </c>
      <c r="B838" s="106">
        <v>17</v>
      </c>
      <c r="C838" s="107">
        <v>15225155.279503105</v>
      </c>
      <c r="D838" s="107">
        <v>7811545.2132327911</v>
      </c>
      <c r="E838" s="107">
        <v>0</v>
      </c>
      <c r="F838" s="109">
        <f t="shared" si="13"/>
        <v>43252</v>
      </c>
      <c r="G838" s="14"/>
      <c r="H838" s="14"/>
      <c r="I838" s="14"/>
      <c r="J838" s="13"/>
    </row>
    <row r="839" spans="1:10" x14ac:dyDescent="0.25">
      <c r="A839" s="105">
        <v>42736</v>
      </c>
      <c r="B839" s="106">
        <v>18</v>
      </c>
      <c r="C839" s="107">
        <v>15225155.279503105</v>
      </c>
      <c r="D839" s="107">
        <v>7977420</v>
      </c>
      <c r="E839" s="107">
        <v>4436642.5</v>
      </c>
      <c r="F839" s="109">
        <f t="shared" si="13"/>
        <v>43282</v>
      </c>
      <c r="G839" s="14"/>
      <c r="H839" s="14"/>
      <c r="I839" s="14"/>
      <c r="J839" s="13"/>
    </row>
    <row r="840" spans="1:10" x14ac:dyDescent="0.25">
      <c r="A840" s="105">
        <v>42736</v>
      </c>
      <c r="B840" s="106">
        <v>19</v>
      </c>
      <c r="C840" s="107">
        <v>15225155.279503105</v>
      </c>
      <c r="D840" s="107">
        <v>8107770</v>
      </c>
      <c r="E840" s="107">
        <v>4580947.5</v>
      </c>
      <c r="F840" s="109">
        <f t="shared" si="13"/>
        <v>43313</v>
      </c>
      <c r="G840" s="14"/>
      <c r="H840" s="14"/>
      <c r="I840" s="14"/>
      <c r="J840" s="13"/>
    </row>
    <row r="841" spans="1:10" x14ac:dyDescent="0.25">
      <c r="A841" s="105">
        <v>42736</v>
      </c>
      <c r="B841" s="106">
        <v>20</v>
      </c>
      <c r="C841" s="107">
        <v>15225155.279503105</v>
      </c>
      <c r="D841" s="107">
        <v>8429363.1888609324</v>
      </c>
      <c r="E841" s="107">
        <v>4691385</v>
      </c>
      <c r="F841" s="109">
        <f t="shared" si="13"/>
        <v>43344</v>
      </c>
      <c r="G841" s="14"/>
      <c r="H841" s="14"/>
      <c r="I841" s="14"/>
      <c r="J841" s="13"/>
    </row>
    <row r="842" spans="1:10" x14ac:dyDescent="0.25">
      <c r="A842" s="105">
        <v>42736</v>
      </c>
      <c r="B842" s="106">
        <v>21</v>
      </c>
      <c r="C842" s="107">
        <v>15225155.279503105</v>
      </c>
      <c r="D842" s="107">
        <v>8525188</v>
      </c>
      <c r="E842" s="107">
        <v>4791515</v>
      </c>
      <c r="F842" s="109">
        <f t="shared" si="13"/>
        <v>43374</v>
      </c>
      <c r="G842" s="14"/>
      <c r="H842" s="14"/>
      <c r="I842" s="14"/>
      <c r="J842" s="13"/>
    </row>
    <row r="843" spans="1:10" x14ac:dyDescent="0.25">
      <c r="A843" s="105">
        <v>42736</v>
      </c>
      <c r="B843" s="106">
        <v>22</v>
      </c>
      <c r="C843" s="107">
        <v>15225155.279503105</v>
      </c>
      <c r="D843" s="107">
        <v>8636555</v>
      </c>
      <c r="E843" s="107">
        <v>4887227.5</v>
      </c>
      <c r="F843" s="109">
        <f t="shared" si="13"/>
        <v>43405</v>
      </c>
      <c r="G843" s="14"/>
      <c r="H843" s="14"/>
      <c r="I843" s="14"/>
      <c r="J843" s="13"/>
    </row>
    <row r="844" spans="1:10" x14ac:dyDescent="0.25">
      <c r="A844" s="105">
        <v>42736</v>
      </c>
      <c r="B844" s="106">
        <v>23</v>
      </c>
      <c r="C844" s="107">
        <v>15225155.279503105</v>
      </c>
      <c r="D844" s="107">
        <v>8719685</v>
      </c>
      <c r="E844" s="107">
        <v>5130000</v>
      </c>
      <c r="F844" s="109">
        <f t="shared" si="13"/>
        <v>43435</v>
      </c>
      <c r="G844" s="14"/>
      <c r="H844" s="14"/>
      <c r="I844" s="14"/>
      <c r="J844" s="13"/>
    </row>
    <row r="845" spans="1:10" x14ac:dyDescent="0.25">
      <c r="A845" s="105">
        <v>42736</v>
      </c>
      <c r="B845" s="106">
        <v>24</v>
      </c>
      <c r="C845" s="107">
        <v>15225155.279503105</v>
      </c>
      <c r="D845" s="107">
        <v>8790590</v>
      </c>
      <c r="E845" s="107">
        <v>5247040</v>
      </c>
      <c r="F845" s="109">
        <f t="shared" si="13"/>
        <v>43466</v>
      </c>
      <c r="G845" s="14"/>
      <c r="H845" s="14"/>
      <c r="I845" s="14"/>
      <c r="J845" s="13"/>
    </row>
    <row r="846" spans="1:10" x14ac:dyDescent="0.25">
      <c r="A846" s="105">
        <v>42736</v>
      </c>
      <c r="B846" s="106">
        <v>25</v>
      </c>
      <c r="C846" s="107">
        <v>15225155.279503105</v>
      </c>
      <c r="D846" s="107">
        <v>8847640</v>
      </c>
      <c r="E846" s="107">
        <v>5298720</v>
      </c>
      <c r="F846" s="109">
        <f t="shared" si="13"/>
        <v>43497</v>
      </c>
      <c r="G846" s="14"/>
      <c r="H846" s="14"/>
      <c r="I846" s="14"/>
      <c r="J846" s="13"/>
    </row>
    <row r="847" spans="1:10" x14ac:dyDescent="0.25">
      <c r="A847" s="105">
        <v>42736</v>
      </c>
      <c r="B847" s="106">
        <v>26</v>
      </c>
      <c r="C847" s="107">
        <v>15225155.279503105</v>
      </c>
      <c r="D847" s="107">
        <v>8912840</v>
      </c>
      <c r="E847" s="107">
        <v>5347360</v>
      </c>
      <c r="F847" s="109">
        <f t="shared" si="13"/>
        <v>43525</v>
      </c>
      <c r="G847" s="14"/>
      <c r="H847" s="14"/>
      <c r="I847" s="14"/>
      <c r="J847" s="13"/>
    </row>
    <row r="848" spans="1:10" x14ac:dyDescent="0.25">
      <c r="A848" s="105">
        <v>42736</v>
      </c>
      <c r="B848" s="106">
        <v>27</v>
      </c>
      <c r="C848" s="107">
        <v>15225155.279503105</v>
      </c>
      <c r="D848" s="107">
        <v>8964185</v>
      </c>
      <c r="E848" s="107">
        <v>5392960</v>
      </c>
      <c r="F848" s="109">
        <f t="shared" si="13"/>
        <v>43556</v>
      </c>
      <c r="G848" s="14"/>
      <c r="H848" s="14"/>
      <c r="I848" s="14"/>
      <c r="J848" s="13"/>
    </row>
    <row r="849" spans="1:10" x14ac:dyDescent="0.25">
      <c r="A849" s="105">
        <v>42736</v>
      </c>
      <c r="B849" s="106">
        <v>28</v>
      </c>
      <c r="C849" s="107">
        <v>15225155.279503105</v>
      </c>
      <c r="D849" s="107">
        <v>9014715</v>
      </c>
      <c r="E849" s="107">
        <v>5438560</v>
      </c>
      <c r="F849" s="109">
        <f t="shared" si="13"/>
        <v>43586</v>
      </c>
      <c r="G849" s="14"/>
      <c r="H849" s="14"/>
      <c r="I849" s="14"/>
      <c r="J849" s="13"/>
    </row>
    <row r="850" spans="1:10" x14ac:dyDescent="0.25">
      <c r="A850" s="105">
        <v>42736</v>
      </c>
      <c r="B850" s="106">
        <v>29</v>
      </c>
      <c r="C850" s="107">
        <v>15225155.279503105</v>
      </c>
      <c r="D850" s="107">
        <v>9065245</v>
      </c>
      <c r="E850" s="107">
        <v>5478080</v>
      </c>
      <c r="F850" s="109">
        <f t="shared" si="13"/>
        <v>43617</v>
      </c>
      <c r="G850" s="14"/>
      <c r="H850" s="14"/>
      <c r="I850" s="14"/>
      <c r="J850" s="13"/>
    </row>
    <row r="851" spans="1:10" x14ac:dyDescent="0.25">
      <c r="A851" s="105">
        <v>42736</v>
      </c>
      <c r="B851" s="106">
        <v>30</v>
      </c>
      <c r="C851" s="107">
        <v>15225155.279503105</v>
      </c>
      <c r="D851" s="107">
        <v>9112515</v>
      </c>
      <c r="E851" s="107">
        <v>5517600</v>
      </c>
      <c r="F851" s="109">
        <f t="shared" si="13"/>
        <v>43647</v>
      </c>
      <c r="G851" s="14"/>
      <c r="H851" s="14"/>
      <c r="I851" s="14"/>
      <c r="J851" s="13"/>
    </row>
    <row r="852" spans="1:10" x14ac:dyDescent="0.25">
      <c r="A852" s="105">
        <v>42736</v>
      </c>
      <c r="B852" s="106">
        <v>31</v>
      </c>
      <c r="C852" s="107">
        <v>15225155.279503105</v>
      </c>
      <c r="D852" s="107">
        <v>9150005</v>
      </c>
      <c r="E852" s="107">
        <v>5552560</v>
      </c>
      <c r="F852" s="109">
        <f t="shared" si="13"/>
        <v>43678</v>
      </c>
      <c r="G852" s="14"/>
      <c r="H852" s="14"/>
      <c r="I852" s="14"/>
      <c r="J852" s="13"/>
    </row>
    <row r="853" spans="1:10" x14ac:dyDescent="0.25">
      <c r="A853" s="105">
        <v>42736</v>
      </c>
      <c r="B853" s="106">
        <v>32</v>
      </c>
      <c r="C853" s="107">
        <v>15225155.279503105</v>
      </c>
      <c r="D853" s="107">
        <v>9181790</v>
      </c>
      <c r="E853" s="107">
        <v>5581440</v>
      </c>
      <c r="F853" s="109">
        <f t="shared" si="13"/>
        <v>43709</v>
      </c>
      <c r="G853" s="14"/>
      <c r="H853" s="14"/>
      <c r="I853" s="14"/>
      <c r="J853" s="13"/>
    </row>
    <row r="854" spans="1:10" x14ac:dyDescent="0.25">
      <c r="A854" s="105">
        <v>42736</v>
      </c>
      <c r="B854" s="106">
        <v>33</v>
      </c>
      <c r="C854" s="107">
        <v>15225155.279503105</v>
      </c>
      <c r="D854" s="107">
        <v>9210315</v>
      </c>
      <c r="E854" s="107">
        <v>5608800</v>
      </c>
      <c r="F854" s="109">
        <f t="shared" si="13"/>
        <v>43739</v>
      </c>
      <c r="G854" s="14"/>
      <c r="H854" s="14"/>
      <c r="I854" s="14"/>
      <c r="J854" s="13"/>
    </row>
    <row r="855" spans="1:10" x14ac:dyDescent="0.25">
      <c r="A855" s="105">
        <v>42736</v>
      </c>
      <c r="B855" s="106">
        <v>34</v>
      </c>
      <c r="C855" s="107">
        <v>15225155.279503105</v>
      </c>
      <c r="D855" s="107">
        <v>9235580</v>
      </c>
      <c r="E855" s="107">
        <v>5627040</v>
      </c>
      <c r="F855" s="109">
        <f t="shared" si="13"/>
        <v>43770</v>
      </c>
      <c r="G855" s="14"/>
      <c r="H855" s="14"/>
      <c r="I855" s="14"/>
      <c r="J855" s="13"/>
    </row>
    <row r="856" spans="1:10" x14ac:dyDescent="0.25">
      <c r="A856" s="105">
        <v>42736</v>
      </c>
      <c r="B856" s="106">
        <v>35</v>
      </c>
      <c r="C856" s="107">
        <v>15225155.279503105</v>
      </c>
      <c r="D856" s="107">
        <v>9258400</v>
      </c>
      <c r="E856" s="107">
        <v>5645280</v>
      </c>
      <c r="F856" s="109">
        <f t="shared" si="13"/>
        <v>43800</v>
      </c>
      <c r="G856" s="14"/>
      <c r="H856" s="14"/>
      <c r="I856" s="14"/>
      <c r="J856" s="13"/>
    </row>
    <row r="857" spans="1:10" x14ac:dyDescent="0.25">
      <c r="A857" s="105">
        <v>42767</v>
      </c>
      <c r="B857" s="106">
        <v>0</v>
      </c>
      <c r="C857" s="107">
        <v>15283385.093167702</v>
      </c>
      <c r="D857" s="107">
        <v>824461.26602498861</v>
      </c>
      <c r="E857" s="107">
        <v>0</v>
      </c>
      <c r="F857" s="109">
        <f t="shared" si="13"/>
        <v>42767</v>
      </c>
      <c r="G857" s="14"/>
      <c r="H857" s="14"/>
      <c r="I857" s="14"/>
      <c r="J857" s="13"/>
    </row>
    <row r="858" spans="1:10" x14ac:dyDescent="0.25">
      <c r="A858" s="105">
        <v>42767</v>
      </c>
      <c r="B858" s="106">
        <v>1</v>
      </c>
      <c r="C858" s="107">
        <v>15283385.093167702</v>
      </c>
      <c r="D858" s="107">
        <v>1881360</v>
      </c>
      <c r="E858" s="107">
        <v>0</v>
      </c>
      <c r="F858" s="109">
        <f t="shared" si="13"/>
        <v>42795</v>
      </c>
      <c r="G858" s="14"/>
      <c r="H858" s="14"/>
      <c r="I858" s="14"/>
      <c r="J858" s="13"/>
    </row>
    <row r="859" spans="1:10" x14ac:dyDescent="0.25">
      <c r="A859" s="105">
        <v>42767</v>
      </c>
      <c r="B859" s="106">
        <v>2</v>
      </c>
      <c r="C859" s="107">
        <v>15283385.093167702</v>
      </c>
      <c r="D859" s="107">
        <v>2576150</v>
      </c>
      <c r="E859" s="107">
        <v>0</v>
      </c>
      <c r="F859" s="109">
        <f t="shared" si="13"/>
        <v>42826</v>
      </c>
      <c r="G859" s="14"/>
      <c r="H859" s="14"/>
      <c r="I859" s="14"/>
      <c r="J859" s="13"/>
    </row>
    <row r="860" spans="1:10" x14ac:dyDescent="0.25">
      <c r="A860" s="105">
        <v>42767</v>
      </c>
      <c r="B860" s="106">
        <v>3</v>
      </c>
      <c r="C860" s="107">
        <v>15283385.093167702</v>
      </c>
      <c r="D860" s="107">
        <v>3179150</v>
      </c>
      <c r="E860" s="107">
        <v>0</v>
      </c>
      <c r="F860" s="109">
        <f t="shared" si="13"/>
        <v>42856</v>
      </c>
      <c r="G860" s="14"/>
      <c r="H860" s="14"/>
      <c r="I860" s="14"/>
      <c r="J860" s="13"/>
    </row>
    <row r="861" spans="1:10" x14ac:dyDescent="0.25">
      <c r="A861" s="105">
        <v>42767</v>
      </c>
      <c r="B861" s="106">
        <v>4</v>
      </c>
      <c r="C861" s="107">
        <v>15283385.093167702</v>
      </c>
      <c r="D861" s="107">
        <v>4004897.9233777598</v>
      </c>
      <c r="E861" s="107">
        <v>0</v>
      </c>
      <c r="F861" s="109">
        <f t="shared" si="13"/>
        <v>42887</v>
      </c>
      <c r="G861" s="14"/>
      <c r="H861" s="14"/>
      <c r="I861" s="14"/>
      <c r="J861" s="13"/>
    </row>
    <row r="862" spans="1:10" x14ac:dyDescent="0.25">
      <c r="A862" s="105">
        <v>42767</v>
      </c>
      <c r="B862" s="106">
        <v>5</v>
      </c>
      <c r="C862" s="107">
        <v>15283385.093167702</v>
      </c>
      <c r="D862" s="107">
        <v>4488991.6716241585</v>
      </c>
      <c r="E862" s="107">
        <v>0</v>
      </c>
      <c r="F862" s="109">
        <f t="shared" si="13"/>
        <v>42917</v>
      </c>
      <c r="G862" s="14"/>
      <c r="H862" s="14"/>
      <c r="I862" s="14"/>
      <c r="J862" s="13"/>
    </row>
    <row r="863" spans="1:10" x14ac:dyDescent="0.25">
      <c r="A863" s="105">
        <v>42767</v>
      </c>
      <c r="B863" s="106">
        <v>6</v>
      </c>
      <c r="C863" s="107">
        <v>15283385.093167702</v>
      </c>
      <c r="D863" s="107">
        <v>4893320</v>
      </c>
      <c r="E863" s="107">
        <v>0</v>
      </c>
      <c r="F863" s="109">
        <f t="shared" si="13"/>
        <v>42948</v>
      </c>
      <c r="G863" s="14"/>
      <c r="H863" s="14"/>
      <c r="I863" s="14"/>
      <c r="J863" s="13"/>
    </row>
    <row r="864" spans="1:10" x14ac:dyDescent="0.25">
      <c r="A864" s="105">
        <v>42767</v>
      </c>
      <c r="B864" s="106">
        <v>7</v>
      </c>
      <c r="C864" s="107">
        <v>15283385.093167702</v>
      </c>
      <c r="D864" s="107">
        <v>5521505.1215183325</v>
      </c>
      <c r="E864" s="107">
        <v>0</v>
      </c>
      <c r="F864" s="109">
        <f t="shared" si="13"/>
        <v>42979</v>
      </c>
      <c r="G864" s="14"/>
      <c r="H864" s="14"/>
      <c r="I864" s="14"/>
      <c r="J864" s="13"/>
    </row>
    <row r="865" spans="1:10" x14ac:dyDescent="0.25">
      <c r="A865" s="105">
        <v>42767</v>
      </c>
      <c r="B865" s="106">
        <v>8</v>
      </c>
      <c r="C865" s="107">
        <v>15283385.093167702</v>
      </c>
      <c r="D865" s="107">
        <v>5867250</v>
      </c>
      <c r="E865" s="107">
        <v>0</v>
      </c>
      <c r="F865" s="109">
        <f t="shared" si="13"/>
        <v>43009</v>
      </c>
      <c r="G865" s="14"/>
      <c r="H865" s="14"/>
      <c r="I865" s="14"/>
      <c r="J865" s="13"/>
    </row>
    <row r="866" spans="1:10" x14ac:dyDescent="0.25">
      <c r="A866" s="105">
        <v>42767</v>
      </c>
      <c r="B866" s="106">
        <v>9</v>
      </c>
      <c r="C866" s="107">
        <v>15283385.093167702</v>
      </c>
      <c r="D866" s="107">
        <v>6273958.8950293325</v>
      </c>
      <c r="E866" s="107">
        <v>0</v>
      </c>
      <c r="F866" s="109">
        <f t="shared" si="13"/>
        <v>43040</v>
      </c>
      <c r="G866" s="14"/>
      <c r="H866" s="14"/>
      <c r="I866" s="14"/>
      <c r="J866" s="13"/>
    </row>
    <row r="867" spans="1:10" x14ac:dyDescent="0.25">
      <c r="A867" s="105">
        <v>42767</v>
      </c>
      <c r="B867" s="106">
        <v>10</v>
      </c>
      <c r="C867" s="107">
        <v>15283385.093167702</v>
      </c>
      <c r="D867" s="107">
        <v>6506360</v>
      </c>
      <c r="E867" s="107">
        <v>0</v>
      </c>
      <c r="F867" s="109">
        <f t="shared" si="13"/>
        <v>43070</v>
      </c>
      <c r="G867" s="14"/>
      <c r="H867" s="14"/>
      <c r="I867" s="14"/>
      <c r="J867" s="13"/>
    </row>
    <row r="868" spans="1:10" x14ac:dyDescent="0.25">
      <c r="A868" s="105">
        <v>42767</v>
      </c>
      <c r="B868" s="106">
        <v>11</v>
      </c>
      <c r="C868" s="107">
        <v>15283385.093167702</v>
      </c>
      <c r="D868" s="107">
        <v>6782240</v>
      </c>
      <c r="E868" s="107">
        <v>0</v>
      </c>
      <c r="F868" s="109">
        <f t="shared" si="13"/>
        <v>43101</v>
      </c>
      <c r="G868" s="14"/>
      <c r="H868" s="14"/>
      <c r="I868" s="14"/>
      <c r="J868" s="13"/>
    </row>
    <row r="869" spans="1:10" x14ac:dyDescent="0.25">
      <c r="A869" s="105">
        <v>42767</v>
      </c>
      <c r="B869" s="106">
        <v>12</v>
      </c>
      <c r="C869" s="107">
        <v>15283385.093167702</v>
      </c>
      <c r="D869" s="107">
        <v>7016320</v>
      </c>
      <c r="E869" s="107">
        <v>0</v>
      </c>
      <c r="F869" s="109">
        <f t="shared" si="13"/>
        <v>43132</v>
      </c>
      <c r="G869" s="14"/>
      <c r="H869" s="14"/>
      <c r="I869" s="14"/>
      <c r="J869" s="13"/>
    </row>
    <row r="870" spans="1:10" x14ac:dyDescent="0.25">
      <c r="A870" s="105">
        <v>42767</v>
      </c>
      <c r="B870" s="106">
        <v>13</v>
      </c>
      <c r="C870" s="107">
        <v>15283385.093167702</v>
      </c>
      <c r="D870" s="107">
        <v>7244320</v>
      </c>
      <c r="E870" s="107">
        <v>0</v>
      </c>
      <c r="F870" s="109">
        <f t="shared" si="13"/>
        <v>43160</v>
      </c>
      <c r="G870" s="14"/>
      <c r="H870" s="14"/>
      <c r="I870" s="14"/>
      <c r="J870" s="13"/>
    </row>
    <row r="871" spans="1:10" x14ac:dyDescent="0.25">
      <c r="A871" s="105">
        <v>42767</v>
      </c>
      <c r="B871" s="106">
        <v>14</v>
      </c>
      <c r="C871" s="107">
        <v>15283385.093167702</v>
      </c>
      <c r="D871" s="107">
        <v>7437360</v>
      </c>
      <c r="E871" s="107">
        <v>0</v>
      </c>
      <c r="F871" s="109">
        <f t="shared" si="13"/>
        <v>43191</v>
      </c>
      <c r="G871" s="14"/>
      <c r="H871" s="14"/>
      <c r="I871" s="14"/>
      <c r="J871" s="13"/>
    </row>
    <row r="872" spans="1:10" x14ac:dyDescent="0.25">
      <c r="A872" s="105">
        <v>42767</v>
      </c>
      <c r="B872" s="106">
        <v>15</v>
      </c>
      <c r="C872" s="107">
        <v>15283385.093167702</v>
      </c>
      <c r="D872" s="107">
        <v>7616720</v>
      </c>
      <c r="E872" s="107">
        <v>0</v>
      </c>
      <c r="F872" s="109">
        <f t="shared" si="13"/>
        <v>43221</v>
      </c>
      <c r="G872" s="14"/>
      <c r="H872" s="14"/>
      <c r="I872" s="14"/>
      <c r="J872" s="13"/>
    </row>
    <row r="873" spans="1:10" x14ac:dyDescent="0.25">
      <c r="A873" s="105">
        <v>42767</v>
      </c>
      <c r="B873" s="106">
        <v>16</v>
      </c>
      <c r="C873" s="107">
        <v>15283385.093167702</v>
      </c>
      <c r="D873" s="107">
        <v>8075661.8509430233</v>
      </c>
      <c r="E873" s="107">
        <v>0</v>
      </c>
      <c r="F873" s="109">
        <f t="shared" si="13"/>
        <v>43252</v>
      </c>
      <c r="G873" s="14"/>
      <c r="H873" s="14"/>
      <c r="I873" s="14"/>
      <c r="J873" s="13"/>
    </row>
    <row r="874" spans="1:10" x14ac:dyDescent="0.25">
      <c r="A874" s="105">
        <v>42767</v>
      </c>
      <c r="B874" s="106">
        <v>17</v>
      </c>
      <c r="C874" s="107">
        <v>15283385.093167702</v>
      </c>
      <c r="D874" s="107">
        <v>8261820</v>
      </c>
      <c r="E874" s="107">
        <v>0</v>
      </c>
      <c r="F874" s="109">
        <f t="shared" si="13"/>
        <v>43282</v>
      </c>
      <c r="G874" s="14"/>
      <c r="H874" s="14"/>
      <c r="I874" s="14"/>
      <c r="J874" s="13"/>
    </row>
    <row r="875" spans="1:10" x14ac:dyDescent="0.25">
      <c r="A875" s="105">
        <v>42767</v>
      </c>
      <c r="B875" s="106">
        <v>18</v>
      </c>
      <c r="C875" s="107">
        <v>15283385.093167702</v>
      </c>
      <c r="D875" s="107">
        <v>8413500</v>
      </c>
      <c r="E875" s="107">
        <v>4002720</v>
      </c>
      <c r="F875" s="109">
        <f t="shared" si="13"/>
        <v>43313</v>
      </c>
      <c r="G875" s="14"/>
      <c r="H875" s="14"/>
      <c r="I875" s="14"/>
      <c r="J875" s="13"/>
    </row>
    <row r="876" spans="1:10" x14ac:dyDescent="0.25">
      <c r="A876" s="105">
        <v>42767</v>
      </c>
      <c r="B876" s="106">
        <v>19</v>
      </c>
      <c r="C876" s="107">
        <v>15283385.093167702</v>
      </c>
      <c r="D876" s="107">
        <v>8756441.3098999225</v>
      </c>
      <c r="E876" s="107">
        <v>4103160</v>
      </c>
      <c r="F876" s="109">
        <f t="shared" si="13"/>
        <v>43344</v>
      </c>
      <c r="G876" s="14"/>
      <c r="H876" s="14"/>
      <c r="I876" s="14"/>
      <c r="J876" s="13"/>
    </row>
    <row r="877" spans="1:10" x14ac:dyDescent="0.25">
      <c r="A877" s="105">
        <v>42767</v>
      </c>
      <c r="B877" s="106">
        <v>20</v>
      </c>
      <c r="C877" s="107">
        <v>15283385.093167702</v>
      </c>
      <c r="D877" s="107">
        <v>8869476</v>
      </c>
      <c r="E877" s="107">
        <v>4204840</v>
      </c>
      <c r="F877" s="109">
        <f t="shared" si="13"/>
        <v>43374</v>
      </c>
      <c r="G877" s="14"/>
      <c r="H877" s="14"/>
      <c r="I877" s="14"/>
      <c r="J877" s="13"/>
    </row>
    <row r="878" spans="1:10" x14ac:dyDescent="0.25">
      <c r="A878" s="105">
        <v>42767</v>
      </c>
      <c r="B878" s="106">
        <v>21</v>
      </c>
      <c r="C878" s="107">
        <v>15283385.093167702</v>
      </c>
      <c r="D878" s="107">
        <v>8991895</v>
      </c>
      <c r="E878" s="107">
        <v>4292880</v>
      </c>
      <c r="F878" s="109">
        <f t="shared" si="13"/>
        <v>43405</v>
      </c>
      <c r="G878" s="14"/>
      <c r="H878" s="14"/>
      <c r="I878" s="14"/>
      <c r="J878" s="13"/>
    </row>
    <row r="879" spans="1:10" x14ac:dyDescent="0.25">
      <c r="A879" s="105">
        <v>42767</v>
      </c>
      <c r="B879" s="106">
        <v>22</v>
      </c>
      <c r="C879" s="107">
        <v>15283385.093167702</v>
      </c>
      <c r="D879" s="107">
        <v>9073395</v>
      </c>
      <c r="E879" s="107">
        <v>4508160</v>
      </c>
      <c r="F879" s="109">
        <f t="shared" si="13"/>
        <v>43435</v>
      </c>
      <c r="G879" s="14"/>
      <c r="H879" s="14"/>
      <c r="I879" s="14"/>
      <c r="J879" s="13"/>
    </row>
    <row r="880" spans="1:10" x14ac:dyDescent="0.25">
      <c r="A880" s="105">
        <v>42767</v>
      </c>
      <c r="B880" s="106">
        <v>23</v>
      </c>
      <c r="C880" s="107">
        <v>15283385.093167702</v>
      </c>
      <c r="D880" s="107">
        <v>9160600</v>
      </c>
      <c r="E880" s="107">
        <v>4586240</v>
      </c>
      <c r="F880" s="109">
        <f t="shared" si="13"/>
        <v>43466</v>
      </c>
      <c r="G880" s="14"/>
      <c r="H880" s="14"/>
      <c r="I880" s="14"/>
      <c r="J880" s="13"/>
    </row>
    <row r="881" spans="1:10" x14ac:dyDescent="0.25">
      <c r="A881" s="105">
        <v>42767</v>
      </c>
      <c r="B881" s="106">
        <v>24</v>
      </c>
      <c r="C881" s="107">
        <v>15283385.093167702</v>
      </c>
      <c r="D881" s="107">
        <v>9237210</v>
      </c>
      <c r="E881" s="107">
        <v>4669440</v>
      </c>
      <c r="F881" s="109">
        <f t="shared" si="13"/>
        <v>43497</v>
      </c>
      <c r="G881" s="14"/>
      <c r="H881" s="14"/>
      <c r="I881" s="14"/>
      <c r="J881" s="13"/>
    </row>
    <row r="882" spans="1:10" x14ac:dyDescent="0.25">
      <c r="A882" s="105">
        <v>42767</v>
      </c>
      <c r="B882" s="106">
        <v>25</v>
      </c>
      <c r="C882" s="107">
        <v>15283385.093167702</v>
      </c>
      <c r="D882" s="107">
        <v>9311375</v>
      </c>
      <c r="E882" s="107">
        <v>4738560</v>
      </c>
      <c r="F882" s="109">
        <f t="shared" si="13"/>
        <v>43525</v>
      </c>
      <c r="G882" s="14"/>
      <c r="H882" s="14"/>
      <c r="I882" s="14"/>
      <c r="J882" s="13"/>
    </row>
    <row r="883" spans="1:10" x14ac:dyDescent="0.25">
      <c r="A883" s="105">
        <v>42767</v>
      </c>
      <c r="B883" s="106">
        <v>26</v>
      </c>
      <c r="C883" s="107">
        <v>15283385.093167702</v>
      </c>
      <c r="D883" s="107">
        <v>9370055</v>
      </c>
      <c r="E883" s="107">
        <v>4783360</v>
      </c>
      <c r="F883" s="109">
        <f t="shared" si="13"/>
        <v>43556</v>
      </c>
      <c r="G883" s="14"/>
      <c r="H883" s="14"/>
      <c r="I883" s="14"/>
      <c r="J883" s="13"/>
    </row>
    <row r="884" spans="1:10" x14ac:dyDescent="0.25">
      <c r="A884" s="105">
        <v>42767</v>
      </c>
      <c r="B884" s="106">
        <v>27</v>
      </c>
      <c r="C884" s="107">
        <v>15283385.093167702</v>
      </c>
      <c r="D884" s="107">
        <v>9427920</v>
      </c>
      <c r="E884" s="107">
        <v>4828160</v>
      </c>
      <c r="F884" s="109">
        <f t="shared" si="13"/>
        <v>43586</v>
      </c>
      <c r="G884" s="14"/>
      <c r="H884" s="14"/>
      <c r="I884" s="14"/>
      <c r="J884" s="13"/>
    </row>
    <row r="885" spans="1:10" x14ac:dyDescent="0.25">
      <c r="A885" s="105">
        <v>42767</v>
      </c>
      <c r="B885" s="106">
        <v>28</v>
      </c>
      <c r="C885" s="107">
        <v>15283385.093167702</v>
      </c>
      <c r="D885" s="107">
        <v>9481710</v>
      </c>
      <c r="E885" s="107">
        <v>4867840</v>
      </c>
      <c r="F885" s="109">
        <f t="shared" si="13"/>
        <v>43617</v>
      </c>
      <c r="G885" s="14"/>
      <c r="H885" s="14"/>
      <c r="I885" s="14"/>
      <c r="J885" s="13"/>
    </row>
    <row r="886" spans="1:10" x14ac:dyDescent="0.25">
      <c r="A886" s="105">
        <v>42767</v>
      </c>
      <c r="B886" s="106">
        <v>29</v>
      </c>
      <c r="C886" s="107">
        <v>15283385.093167702</v>
      </c>
      <c r="D886" s="107">
        <v>9537130</v>
      </c>
      <c r="E886" s="107">
        <v>4902400</v>
      </c>
      <c r="F886" s="109">
        <f t="shared" si="13"/>
        <v>43647</v>
      </c>
      <c r="G886" s="14"/>
      <c r="H886" s="14"/>
      <c r="I886" s="14"/>
      <c r="J886" s="13"/>
    </row>
    <row r="887" spans="1:10" x14ac:dyDescent="0.25">
      <c r="A887" s="105">
        <v>42767</v>
      </c>
      <c r="B887" s="106">
        <v>30</v>
      </c>
      <c r="C887" s="107">
        <v>15283385.093167702</v>
      </c>
      <c r="D887" s="107">
        <v>9579510</v>
      </c>
      <c r="E887" s="107">
        <v>4935680</v>
      </c>
      <c r="F887" s="109">
        <f t="shared" si="13"/>
        <v>43678</v>
      </c>
      <c r="G887" s="14"/>
      <c r="H887" s="14"/>
      <c r="I887" s="14"/>
      <c r="J887" s="13"/>
    </row>
    <row r="888" spans="1:10" x14ac:dyDescent="0.25">
      <c r="A888" s="105">
        <v>42767</v>
      </c>
      <c r="B888" s="106">
        <v>31</v>
      </c>
      <c r="C888" s="107">
        <v>15283385.093167702</v>
      </c>
      <c r="D888" s="107">
        <v>9617815</v>
      </c>
      <c r="E888" s="107">
        <v>4965120</v>
      </c>
      <c r="F888" s="109">
        <f t="shared" si="13"/>
        <v>43709</v>
      </c>
      <c r="G888" s="14"/>
      <c r="H888" s="14"/>
      <c r="I888" s="14"/>
      <c r="J888" s="13"/>
    </row>
    <row r="889" spans="1:10" x14ac:dyDescent="0.25">
      <c r="A889" s="105">
        <v>42767</v>
      </c>
      <c r="B889" s="106">
        <v>32</v>
      </c>
      <c r="C889" s="107">
        <v>15283385.093167702</v>
      </c>
      <c r="D889" s="107">
        <v>9652045</v>
      </c>
      <c r="E889" s="107">
        <v>4992000</v>
      </c>
      <c r="F889" s="109">
        <f t="shared" si="13"/>
        <v>43739</v>
      </c>
      <c r="G889" s="14"/>
      <c r="H889" s="14"/>
      <c r="I889" s="14"/>
      <c r="J889" s="13"/>
    </row>
    <row r="890" spans="1:10" x14ac:dyDescent="0.25">
      <c r="A890" s="105">
        <v>42767</v>
      </c>
      <c r="B890" s="106">
        <v>33</v>
      </c>
      <c r="C890" s="107">
        <v>15283385.093167702</v>
      </c>
      <c r="D890" s="107">
        <v>9678940</v>
      </c>
      <c r="E890" s="107">
        <v>5009920</v>
      </c>
      <c r="F890" s="109">
        <f t="shared" si="13"/>
        <v>43770</v>
      </c>
      <c r="G890" s="14"/>
      <c r="H890" s="14"/>
      <c r="I890" s="14"/>
      <c r="J890" s="13"/>
    </row>
    <row r="891" spans="1:10" x14ac:dyDescent="0.25">
      <c r="A891" s="105">
        <v>42767</v>
      </c>
      <c r="B891" s="106">
        <v>34</v>
      </c>
      <c r="C891" s="107">
        <v>15283385.093167702</v>
      </c>
      <c r="D891" s="107">
        <v>9705020</v>
      </c>
      <c r="E891" s="107">
        <v>5027840</v>
      </c>
      <c r="F891" s="109">
        <f t="shared" si="13"/>
        <v>43800</v>
      </c>
      <c r="G891" s="14"/>
      <c r="H891" s="14"/>
      <c r="I891" s="14"/>
      <c r="J891" s="13"/>
    </row>
    <row r="892" spans="1:10" x14ac:dyDescent="0.25">
      <c r="A892" s="105">
        <v>42795</v>
      </c>
      <c r="B892" s="106">
        <v>0</v>
      </c>
      <c r="C892" s="107">
        <v>17709627.329192542</v>
      </c>
      <c r="D892" s="107">
        <v>1001650.0000000001</v>
      </c>
      <c r="E892" s="107">
        <v>0</v>
      </c>
      <c r="F892" s="109">
        <f t="shared" si="13"/>
        <v>42795</v>
      </c>
      <c r="G892" s="14"/>
      <c r="H892" s="14"/>
      <c r="I892" s="14"/>
      <c r="J892" s="13"/>
    </row>
    <row r="893" spans="1:10" x14ac:dyDescent="0.25">
      <c r="A893" s="105">
        <v>42795</v>
      </c>
      <c r="B893" s="106">
        <v>1</v>
      </c>
      <c r="C893" s="107">
        <v>17709627.329192542</v>
      </c>
      <c r="D893" s="107">
        <v>2085040.0000000002</v>
      </c>
      <c r="E893" s="107">
        <v>0</v>
      </c>
      <c r="F893" s="109">
        <f t="shared" si="13"/>
        <v>42826</v>
      </c>
      <c r="G893" s="14"/>
      <c r="H893" s="14"/>
      <c r="I893" s="14"/>
      <c r="J893" s="13"/>
    </row>
    <row r="894" spans="1:10" x14ac:dyDescent="0.25">
      <c r="A894" s="105">
        <v>42795</v>
      </c>
      <c r="B894" s="106">
        <v>2</v>
      </c>
      <c r="C894" s="107">
        <v>17709627.329192542</v>
      </c>
      <c r="D894" s="107">
        <v>2925220</v>
      </c>
      <c r="E894" s="107">
        <v>0</v>
      </c>
      <c r="F894" s="109">
        <f t="shared" si="13"/>
        <v>42856</v>
      </c>
      <c r="G894" s="14"/>
      <c r="H894" s="14"/>
      <c r="I894" s="14"/>
      <c r="J894" s="13"/>
    </row>
    <row r="895" spans="1:10" x14ac:dyDescent="0.25">
      <c r="A895" s="105">
        <v>42795</v>
      </c>
      <c r="B895" s="106">
        <v>3</v>
      </c>
      <c r="C895" s="107">
        <v>17709627.329192542</v>
      </c>
      <c r="D895" s="107">
        <v>3947128.0290628984</v>
      </c>
      <c r="E895" s="107">
        <v>0</v>
      </c>
      <c r="F895" s="109">
        <f t="shared" si="13"/>
        <v>42887</v>
      </c>
      <c r="G895" s="14"/>
      <c r="H895" s="14"/>
      <c r="I895" s="14"/>
      <c r="J895" s="13"/>
    </row>
    <row r="896" spans="1:10" x14ac:dyDescent="0.25">
      <c r="A896" s="105">
        <v>42795</v>
      </c>
      <c r="B896" s="106">
        <v>4</v>
      </c>
      <c r="C896" s="107">
        <v>17709627.329192542</v>
      </c>
      <c r="D896" s="107">
        <v>4604277.6277784882</v>
      </c>
      <c r="E896" s="107">
        <v>0</v>
      </c>
      <c r="F896" s="109">
        <f t="shared" si="13"/>
        <v>42917</v>
      </c>
      <c r="G896" s="14"/>
      <c r="H896" s="14"/>
      <c r="I896" s="14"/>
      <c r="J896" s="13"/>
    </row>
    <row r="897" spans="1:10" x14ac:dyDescent="0.25">
      <c r="A897" s="105">
        <v>42795</v>
      </c>
      <c r="B897" s="106">
        <v>5</v>
      </c>
      <c r="C897" s="107">
        <v>17709627.329192542</v>
      </c>
      <c r="D897" s="107">
        <v>5141820</v>
      </c>
      <c r="E897" s="107">
        <v>0</v>
      </c>
      <c r="F897" s="109">
        <f t="shared" si="13"/>
        <v>42948</v>
      </c>
      <c r="G897" s="14"/>
      <c r="H897" s="14"/>
      <c r="I897" s="14"/>
      <c r="J897" s="13"/>
    </row>
    <row r="898" spans="1:10" x14ac:dyDescent="0.25">
      <c r="A898" s="105">
        <v>42795</v>
      </c>
      <c r="B898" s="106">
        <v>6</v>
      </c>
      <c r="C898" s="107">
        <v>17709627.329192542</v>
      </c>
      <c r="D898" s="107">
        <v>5886012.7796692653</v>
      </c>
      <c r="E898" s="107">
        <v>0</v>
      </c>
      <c r="F898" s="109">
        <f t="shared" si="13"/>
        <v>42979</v>
      </c>
      <c r="G898" s="14"/>
      <c r="H898" s="14"/>
      <c r="I898" s="14"/>
      <c r="J898" s="13"/>
    </row>
    <row r="899" spans="1:10" x14ac:dyDescent="0.25">
      <c r="A899" s="105">
        <v>42795</v>
      </c>
      <c r="B899" s="106">
        <v>7</v>
      </c>
      <c r="C899" s="107">
        <v>17709627.329192542</v>
      </c>
      <c r="D899" s="107">
        <v>6335250</v>
      </c>
      <c r="E899" s="107">
        <v>0</v>
      </c>
      <c r="F899" s="109">
        <f t="shared" ref="F899:F962" si="14">EDATE(A899,B899)</f>
        <v>43009</v>
      </c>
      <c r="G899" s="14"/>
      <c r="H899" s="14"/>
      <c r="I899" s="14"/>
      <c r="J899" s="13"/>
    </row>
    <row r="900" spans="1:10" x14ac:dyDescent="0.25">
      <c r="A900" s="105">
        <v>42795</v>
      </c>
      <c r="B900" s="106">
        <v>8</v>
      </c>
      <c r="C900" s="107">
        <v>17709627.329192542</v>
      </c>
      <c r="D900" s="107">
        <v>6826622.9952849885</v>
      </c>
      <c r="E900" s="107">
        <v>0</v>
      </c>
      <c r="F900" s="109">
        <f t="shared" si="14"/>
        <v>43040</v>
      </c>
      <c r="G900" s="14"/>
      <c r="H900" s="14"/>
      <c r="I900" s="14"/>
      <c r="J900" s="13"/>
    </row>
    <row r="901" spans="1:10" x14ac:dyDescent="0.25">
      <c r="A901" s="105">
        <v>42795</v>
      </c>
      <c r="B901" s="106">
        <v>9</v>
      </c>
      <c r="C901" s="107">
        <v>17709627.329192542</v>
      </c>
      <c r="D901" s="107">
        <v>7121960</v>
      </c>
      <c r="E901" s="107">
        <v>0</v>
      </c>
      <c r="F901" s="109">
        <f t="shared" si="14"/>
        <v>43070</v>
      </c>
      <c r="G901" s="14"/>
      <c r="H901" s="14"/>
      <c r="I901" s="14"/>
      <c r="J901" s="13"/>
    </row>
    <row r="902" spans="1:10" x14ac:dyDescent="0.25">
      <c r="A902" s="105">
        <v>42795</v>
      </c>
      <c r="B902" s="106">
        <v>10</v>
      </c>
      <c r="C902" s="107">
        <v>17709627.329192542</v>
      </c>
      <c r="D902" s="107">
        <v>7450280</v>
      </c>
      <c r="E902" s="107">
        <v>0</v>
      </c>
      <c r="F902" s="109">
        <f t="shared" si="14"/>
        <v>43101</v>
      </c>
      <c r="G902" s="14"/>
      <c r="H902" s="14"/>
      <c r="I902" s="14"/>
      <c r="J902" s="13"/>
    </row>
    <row r="903" spans="1:10" x14ac:dyDescent="0.25">
      <c r="A903" s="105">
        <v>42795</v>
      </c>
      <c r="B903" s="106">
        <v>11</v>
      </c>
      <c r="C903" s="107">
        <v>17709627.329192542</v>
      </c>
      <c r="D903" s="107">
        <v>7752000</v>
      </c>
      <c r="E903" s="107">
        <v>0</v>
      </c>
      <c r="F903" s="109">
        <f t="shared" si="14"/>
        <v>43132</v>
      </c>
      <c r="G903" s="14"/>
      <c r="H903" s="14"/>
      <c r="I903" s="14"/>
      <c r="J903" s="13"/>
    </row>
    <row r="904" spans="1:10" x14ac:dyDescent="0.25">
      <c r="A904" s="105">
        <v>42795</v>
      </c>
      <c r="B904" s="106">
        <v>12</v>
      </c>
      <c r="C904" s="107">
        <v>17709627.329192542</v>
      </c>
      <c r="D904" s="107">
        <v>8085640</v>
      </c>
      <c r="E904" s="107">
        <v>0</v>
      </c>
      <c r="F904" s="109">
        <f t="shared" si="14"/>
        <v>43160</v>
      </c>
      <c r="G904" s="14"/>
      <c r="H904" s="14"/>
      <c r="I904" s="14"/>
      <c r="J904" s="13"/>
    </row>
    <row r="905" spans="1:10" x14ac:dyDescent="0.25">
      <c r="A905" s="105">
        <v>42795</v>
      </c>
      <c r="B905" s="106">
        <v>13</v>
      </c>
      <c r="C905" s="107">
        <v>17709627.329192542</v>
      </c>
      <c r="D905" s="107">
        <v>8334160</v>
      </c>
      <c r="E905" s="107">
        <v>0</v>
      </c>
      <c r="F905" s="109">
        <f t="shared" si="14"/>
        <v>43191</v>
      </c>
      <c r="G905" s="14"/>
      <c r="H905" s="14"/>
      <c r="I905" s="14"/>
      <c r="J905" s="13"/>
    </row>
    <row r="906" spans="1:10" x14ac:dyDescent="0.25">
      <c r="A906" s="105">
        <v>42795</v>
      </c>
      <c r="B906" s="106">
        <v>14</v>
      </c>
      <c r="C906" s="107">
        <v>17709627.329192542</v>
      </c>
      <c r="D906" s="107">
        <v>8562160</v>
      </c>
      <c r="E906" s="107">
        <v>0</v>
      </c>
      <c r="F906" s="109">
        <f t="shared" si="14"/>
        <v>43221</v>
      </c>
      <c r="G906" s="14"/>
      <c r="H906" s="14"/>
      <c r="I906" s="14"/>
      <c r="J906" s="13"/>
    </row>
    <row r="907" spans="1:10" x14ac:dyDescent="0.25">
      <c r="A907" s="105">
        <v>42795</v>
      </c>
      <c r="B907" s="106">
        <v>15</v>
      </c>
      <c r="C907" s="107">
        <v>17709627.329192542</v>
      </c>
      <c r="D907" s="107">
        <v>9116360.2443087157</v>
      </c>
      <c r="E907" s="107">
        <v>0</v>
      </c>
      <c r="F907" s="109">
        <f t="shared" si="14"/>
        <v>43252</v>
      </c>
      <c r="G907" s="14"/>
      <c r="H907" s="14"/>
      <c r="I907" s="14"/>
      <c r="J907" s="13"/>
    </row>
    <row r="908" spans="1:10" x14ac:dyDescent="0.25">
      <c r="A908" s="105">
        <v>42795</v>
      </c>
      <c r="B908" s="106">
        <v>16</v>
      </c>
      <c r="C908" s="107">
        <v>17709627.329192542</v>
      </c>
      <c r="D908" s="107">
        <v>9363870</v>
      </c>
      <c r="E908" s="107">
        <v>0</v>
      </c>
      <c r="F908" s="109">
        <f t="shared" si="14"/>
        <v>43282</v>
      </c>
      <c r="G908" s="14"/>
      <c r="H908" s="14"/>
      <c r="I908" s="14"/>
      <c r="J908" s="13"/>
    </row>
    <row r="909" spans="1:10" x14ac:dyDescent="0.25">
      <c r="A909" s="105">
        <v>42795</v>
      </c>
      <c r="B909" s="106">
        <v>17</v>
      </c>
      <c r="C909" s="107">
        <v>17709627.329192542</v>
      </c>
      <c r="D909" s="107">
        <v>9566110</v>
      </c>
      <c r="E909" s="107">
        <v>0</v>
      </c>
      <c r="F909" s="109">
        <f t="shared" si="14"/>
        <v>43313</v>
      </c>
      <c r="G909" s="14"/>
      <c r="H909" s="14"/>
      <c r="I909" s="14"/>
      <c r="J909" s="13"/>
    </row>
    <row r="910" spans="1:10" x14ac:dyDescent="0.25">
      <c r="A910" s="105">
        <v>42795</v>
      </c>
      <c r="B910" s="106">
        <v>18</v>
      </c>
      <c r="C910" s="107">
        <v>17709627.329192542</v>
      </c>
      <c r="D910" s="107">
        <v>9973853.6710872333</v>
      </c>
      <c r="E910" s="107">
        <v>4706962.5</v>
      </c>
      <c r="F910" s="109">
        <f t="shared" si="14"/>
        <v>43344</v>
      </c>
      <c r="G910" s="14"/>
      <c r="H910" s="14"/>
      <c r="I910" s="14"/>
      <c r="J910" s="13"/>
    </row>
    <row r="911" spans="1:10" x14ac:dyDescent="0.25">
      <c r="A911" s="105">
        <v>42795</v>
      </c>
      <c r="B911" s="106">
        <v>19</v>
      </c>
      <c r="C911" s="107">
        <v>17709627.329192542</v>
      </c>
      <c r="D911" s="107">
        <v>10115084</v>
      </c>
      <c r="E911" s="107">
        <v>4826700</v>
      </c>
      <c r="F911" s="109">
        <f t="shared" si="14"/>
        <v>43374</v>
      </c>
      <c r="G911" s="14"/>
      <c r="H911" s="14"/>
      <c r="I911" s="14"/>
      <c r="J911" s="13"/>
    </row>
    <row r="912" spans="1:10" x14ac:dyDescent="0.25">
      <c r="A912" s="105">
        <v>42795</v>
      </c>
      <c r="B912" s="106">
        <v>20</v>
      </c>
      <c r="C912" s="107">
        <v>17709627.329192542</v>
      </c>
      <c r="D912" s="107">
        <v>10264925</v>
      </c>
      <c r="E912" s="107">
        <v>4931325</v>
      </c>
      <c r="F912" s="109">
        <f t="shared" si="14"/>
        <v>43405</v>
      </c>
      <c r="G912" s="14"/>
      <c r="H912" s="14"/>
      <c r="I912" s="14"/>
      <c r="J912" s="13"/>
    </row>
    <row r="913" spans="1:10" x14ac:dyDescent="0.25">
      <c r="A913" s="105">
        <v>42795</v>
      </c>
      <c r="B913" s="106">
        <v>21</v>
      </c>
      <c r="C913" s="107">
        <v>17709627.329192542</v>
      </c>
      <c r="D913" s="107">
        <v>10369245</v>
      </c>
      <c r="E913" s="107">
        <v>5181600</v>
      </c>
      <c r="F913" s="109">
        <f t="shared" si="14"/>
        <v>43435</v>
      </c>
      <c r="G913" s="14"/>
      <c r="H913" s="14"/>
      <c r="I913" s="14"/>
      <c r="J913" s="13"/>
    </row>
    <row r="914" spans="1:10" x14ac:dyDescent="0.25">
      <c r="A914" s="105">
        <v>42795</v>
      </c>
      <c r="B914" s="106">
        <v>22</v>
      </c>
      <c r="C914" s="107">
        <v>17709627.329192542</v>
      </c>
      <c r="D914" s="107">
        <v>10480085</v>
      </c>
      <c r="E914" s="107">
        <v>5271600</v>
      </c>
      <c r="F914" s="109">
        <f t="shared" si="14"/>
        <v>43466</v>
      </c>
      <c r="G914" s="14"/>
      <c r="H914" s="14"/>
      <c r="I914" s="14"/>
      <c r="J914" s="13"/>
    </row>
    <row r="915" spans="1:10" x14ac:dyDescent="0.25">
      <c r="A915" s="105">
        <v>42795</v>
      </c>
      <c r="B915" s="106">
        <v>23</v>
      </c>
      <c r="C915" s="107">
        <v>17709627.329192542</v>
      </c>
      <c r="D915" s="107">
        <v>10576255</v>
      </c>
      <c r="E915" s="107">
        <v>5344800</v>
      </c>
      <c r="F915" s="109">
        <f t="shared" si="14"/>
        <v>43497</v>
      </c>
      <c r="G915" s="14"/>
      <c r="H915" s="14"/>
      <c r="I915" s="14"/>
      <c r="J915" s="13"/>
    </row>
    <row r="916" spans="1:10" x14ac:dyDescent="0.25">
      <c r="A916" s="105">
        <v>42795</v>
      </c>
      <c r="B916" s="106">
        <v>24</v>
      </c>
      <c r="C916" s="107">
        <v>17709627.329192542</v>
      </c>
      <c r="D916" s="107">
        <v>10683020</v>
      </c>
      <c r="E916" s="107">
        <v>5468400</v>
      </c>
      <c r="F916" s="109">
        <f t="shared" si="14"/>
        <v>43525</v>
      </c>
      <c r="G916" s="14"/>
      <c r="H916" s="14"/>
      <c r="I916" s="14"/>
      <c r="J916" s="13"/>
    </row>
    <row r="917" spans="1:10" x14ac:dyDescent="0.25">
      <c r="A917" s="105">
        <v>42795</v>
      </c>
      <c r="B917" s="106">
        <v>25</v>
      </c>
      <c r="C917" s="107">
        <v>17709627.329192542</v>
      </c>
      <c r="D917" s="107">
        <v>10763705</v>
      </c>
      <c r="E917" s="107">
        <v>5545200</v>
      </c>
      <c r="F917" s="109">
        <f t="shared" si="14"/>
        <v>43556</v>
      </c>
      <c r="G917" s="14"/>
      <c r="H917" s="14"/>
      <c r="I917" s="14"/>
      <c r="J917" s="13"/>
    </row>
    <row r="918" spans="1:10" x14ac:dyDescent="0.25">
      <c r="A918" s="105">
        <v>42795</v>
      </c>
      <c r="B918" s="106">
        <v>26</v>
      </c>
      <c r="C918" s="107">
        <v>17709627.329192542</v>
      </c>
      <c r="D918" s="107">
        <v>10837055</v>
      </c>
      <c r="E918" s="107">
        <v>5601600</v>
      </c>
      <c r="F918" s="109">
        <f t="shared" si="14"/>
        <v>43586</v>
      </c>
      <c r="G918" s="14"/>
      <c r="H918" s="14"/>
      <c r="I918" s="14"/>
      <c r="J918" s="13"/>
    </row>
    <row r="919" spans="1:10" x14ac:dyDescent="0.25">
      <c r="A919" s="105">
        <v>42795</v>
      </c>
      <c r="B919" s="106">
        <v>27</v>
      </c>
      <c r="C919" s="107">
        <v>17709627.329192542</v>
      </c>
      <c r="D919" s="107">
        <v>10912035</v>
      </c>
      <c r="E919" s="107">
        <v>5647200</v>
      </c>
      <c r="F919" s="109">
        <f t="shared" si="14"/>
        <v>43617</v>
      </c>
      <c r="G919" s="14"/>
      <c r="H919" s="14"/>
      <c r="I919" s="14"/>
      <c r="J919" s="13"/>
    </row>
    <row r="920" spans="1:10" x14ac:dyDescent="0.25">
      <c r="A920" s="105">
        <v>42795</v>
      </c>
      <c r="B920" s="106">
        <v>28</v>
      </c>
      <c r="C920" s="107">
        <v>17709627.329192542</v>
      </c>
      <c r="D920" s="107">
        <v>10982940</v>
      </c>
      <c r="E920" s="107">
        <v>5696400</v>
      </c>
      <c r="F920" s="109">
        <f t="shared" si="14"/>
        <v>43647</v>
      </c>
      <c r="G920" s="14"/>
      <c r="H920" s="14"/>
      <c r="I920" s="14"/>
      <c r="J920" s="13"/>
    </row>
    <row r="921" spans="1:10" x14ac:dyDescent="0.25">
      <c r="A921" s="105">
        <v>42795</v>
      </c>
      <c r="B921" s="106">
        <v>29</v>
      </c>
      <c r="C921" s="107">
        <v>17709627.329192542</v>
      </c>
      <c r="D921" s="107">
        <v>11039990</v>
      </c>
      <c r="E921" s="107">
        <v>5739600</v>
      </c>
      <c r="F921" s="109">
        <f t="shared" si="14"/>
        <v>43678</v>
      </c>
      <c r="G921" s="14"/>
      <c r="H921" s="14"/>
      <c r="I921" s="14"/>
      <c r="J921" s="13"/>
    </row>
    <row r="922" spans="1:10" x14ac:dyDescent="0.25">
      <c r="A922" s="105">
        <v>42795</v>
      </c>
      <c r="B922" s="106">
        <v>30</v>
      </c>
      <c r="C922" s="107">
        <v>17709627.329192542</v>
      </c>
      <c r="D922" s="107">
        <v>11086445</v>
      </c>
      <c r="E922" s="107">
        <v>5772000</v>
      </c>
      <c r="F922" s="109">
        <f t="shared" si="14"/>
        <v>43709</v>
      </c>
      <c r="G922" s="14"/>
      <c r="H922" s="14"/>
      <c r="I922" s="14"/>
      <c r="J922" s="13"/>
    </row>
    <row r="923" spans="1:10" x14ac:dyDescent="0.25">
      <c r="A923" s="105">
        <v>42795</v>
      </c>
      <c r="B923" s="106">
        <v>31</v>
      </c>
      <c r="C923" s="107">
        <v>17709627.329192542</v>
      </c>
      <c r="D923" s="107">
        <v>11128010</v>
      </c>
      <c r="E923" s="107">
        <v>5803200</v>
      </c>
      <c r="F923" s="109">
        <f t="shared" si="14"/>
        <v>43739</v>
      </c>
      <c r="G923" s="14"/>
      <c r="H923" s="14"/>
      <c r="I923" s="14"/>
      <c r="J923" s="13"/>
    </row>
    <row r="924" spans="1:10" x14ac:dyDescent="0.25">
      <c r="A924" s="105">
        <v>42795</v>
      </c>
      <c r="B924" s="106">
        <v>32</v>
      </c>
      <c r="C924" s="107">
        <v>17709627.329192542</v>
      </c>
      <c r="D924" s="107">
        <v>11165500</v>
      </c>
      <c r="E924" s="107">
        <v>5827200</v>
      </c>
      <c r="F924" s="109">
        <f t="shared" si="14"/>
        <v>43770</v>
      </c>
      <c r="G924" s="14"/>
      <c r="H924" s="14"/>
      <c r="I924" s="14"/>
      <c r="J924" s="13"/>
    </row>
    <row r="925" spans="1:10" x14ac:dyDescent="0.25">
      <c r="A925" s="105">
        <v>42795</v>
      </c>
      <c r="B925" s="106">
        <v>33</v>
      </c>
      <c r="C925" s="107">
        <v>17709627.329192542</v>
      </c>
      <c r="D925" s="107">
        <v>11198100</v>
      </c>
      <c r="E925" s="107">
        <v>5847600</v>
      </c>
      <c r="F925" s="109">
        <f t="shared" si="14"/>
        <v>43800</v>
      </c>
      <c r="G925" s="14"/>
      <c r="H925" s="14"/>
      <c r="I925" s="14"/>
      <c r="J925" s="13"/>
    </row>
    <row r="926" spans="1:10" x14ac:dyDescent="0.25">
      <c r="A926" s="105">
        <v>42826</v>
      </c>
      <c r="B926" s="106">
        <v>0</v>
      </c>
      <c r="C926" s="107">
        <v>16956521.739130434</v>
      </c>
      <c r="D926" s="107">
        <v>940010</v>
      </c>
      <c r="E926" s="107">
        <v>0</v>
      </c>
      <c r="F926" s="109">
        <f t="shared" si="14"/>
        <v>42826</v>
      </c>
      <c r="G926" s="14"/>
      <c r="H926" s="14"/>
      <c r="I926" s="14"/>
      <c r="J926" s="13"/>
    </row>
    <row r="927" spans="1:10" x14ac:dyDescent="0.25">
      <c r="A927" s="105">
        <v>42826</v>
      </c>
      <c r="B927" s="106">
        <v>1</v>
      </c>
      <c r="C927" s="107">
        <v>16956521.739130434</v>
      </c>
      <c r="D927" s="107">
        <v>2134620</v>
      </c>
      <c r="E927" s="107">
        <v>0</v>
      </c>
      <c r="F927" s="109">
        <f t="shared" si="14"/>
        <v>42856</v>
      </c>
      <c r="G927" s="14"/>
      <c r="H927" s="14"/>
      <c r="I927" s="14"/>
      <c r="J927" s="13"/>
    </row>
    <row r="928" spans="1:10" x14ac:dyDescent="0.25">
      <c r="A928" s="105">
        <v>42826</v>
      </c>
      <c r="B928" s="106">
        <v>2</v>
      </c>
      <c r="C928" s="107">
        <v>16956521.739130434</v>
      </c>
      <c r="D928" s="107">
        <v>3269776.0182211497</v>
      </c>
      <c r="E928" s="107">
        <v>0</v>
      </c>
      <c r="F928" s="109">
        <f t="shared" si="14"/>
        <v>42887</v>
      </c>
      <c r="G928" s="14"/>
      <c r="H928" s="14"/>
      <c r="I928" s="14"/>
      <c r="J928" s="13"/>
    </row>
    <row r="929" spans="1:10" x14ac:dyDescent="0.25">
      <c r="A929" s="105">
        <v>42826</v>
      </c>
      <c r="B929" s="106">
        <v>3</v>
      </c>
      <c r="C929" s="107">
        <v>16956521.739130434</v>
      </c>
      <c r="D929" s="107">
        <v>4062218.8153013005</v>
      </c>
      <c r="E929" s="107">
        <v>0</v>
      </c>
      <c r="F929" s="109">
        <f t="shared" si="14"/>
        <v>42917</v>
      </c>
      <c r="G929" s="14"/>
      <c r="H929" s="14"/>
      <c r="I929" s="14"/>
      <c r="J929" s="13"/>
    </row>
    <row r="930" spans="1:10" x14ac:dyDescent="0.25">
      <c r="A930" s="105">
        <v>42826</v>
      </c>
      <c r="B930" s="106">
        <v>4</v>
      </c>
      <c r="C930" s="107">
        <v>16956521.739130434</v>
      </c>
      <c r="D930" s="107">
        <v>4715820</v>
      </c>
      <c r="E930" s="107">
        <v>0</v>
      </c>
      <c r="F930" s="109">
        <f t="shared" si="14"/>
        <v>42948</v>
      </c>
      <c r="G930" s="14"/>
      <c r="H930" s="14"/>
      <c r="I930" s="14"/>
      <c r="J930" s="13"/>
    </row>
    <row r="931" spans="1:10" x14ac:dyDescent="0.25">
      <c r="A931" s="105">
        <v>42826</v>
      </c>
      <c r="B931" s="106">
        <v>5</v>
      </c>
      <c r="C931" s="107">
        <v>16956521.739130434</v>
      </c>
      <c r="D931" s="107">
        <v>5519259.6944660684</v>
      </c>
      <c r="E931" s="107">
        <v>0</v>
      </c>
      <c r="F931" s="109">
        <f t="shared" si="14"/>
        <v>42979</v>
      </c>
      <c r="G931" s="14"/>
      <c r="H931" s="14"/>
      <c r="I931" s="14"/>
      <c r="J931" s="13"/>
    </row>
    <row r="932" spans="1:10" x14ac:dyDescent="0.25">
      <c r="A932" s="105">
        <v>42826</v>
      </c>
      <c r="B932" s="106">
        <v>6</v>
      </c>
      <c r="C932" s="107">
        <v>16956521.739130434</v>
      </c>
      <c r="D932" s="107">
        <v>6043500</v>
      </c>
      <c r="E932" s="107">
        <v>0</v>
      </c>
      <c r="F932" s="109">
        <f t="shared" si="14"/>
        <v>43009</v>
      </c>
      <c r="G932" s="14"/>
      <c r="H932" s="14"/>
      <c r="I932" s="14"/>
      <c r="J932" s="13"/>
    </row>
    <row r="933" spans="1:10" x14ac:dyDescent="0.25">
      <c r="A933" s="105">
        <v>42826</v>
      </c>
      <c r="B933" s="106">
        <v>7</v>
      </c>
      <c r="C933" s="107">
        <v>16956521.739130434</v>
      </c>
      <c r="D933" s="107">
        <v>6585404.962576719</v>
      </c>
      <c r="E933" s="107">
        <v>0</v>
      </c>
      <c r="F933" s="109">
        <f t="shared" si="14"/>
        <v>43040</v>
      </c>
      <c r="G933" s="14"/>
      <c r="H933" s="14"/>
      <c r="I933" s="14"/>
      <c r="J933" s="13"/>
    </row>
    <row r="934" spans="1:10" x14ac:dyDescent="0.25">
      <c r="A934" s="105">
        <v>42826</v>
      </c>
      <c r="B934" s="106">
        <v>8</v>
      </c>
      <c r="C934" s="107">
        <v>16956521.739130434</v>
      </c>
      <c r="D934" s="107">
        <v>6927400</v>
      </c>
      <c r="E934" s="107">
        <v>0</v>
      </c>
      <c r="F934" s="109">
        <f t="shared" si="14"/>
        <v>43070</v>
      </c>
      <c r="G934" s="14"/>
      <c r="H934" s="14"/>
      <c r="I934" s="14"/>
      <c r="J934" s="13"/>
    </row>
    <row r="935" spans="1:10" x14ac:dyDescent="0.25">
      <c r="A935" s="105">
        <v>42826</v>
      </c>
      <c r="B935" s="106">
        <v>9</v>
      </c>
      <c r="C935" s="107">
        <v>16956521.739130434</v>
      </c>
      <c r="D935" s="107">
        <v>7300560</v>
      </c>
      <c r="E935" s="107">
        <v>0</v>
      </c>
      <c r="F935" s="109">
        <f t="shared" si="14"/>
        <v>43101</v>
      </c>
      <c r="G935" s="14"/>
      <c r="H935" s="14"/>
      <c r="I935" s="14"/>
      <c r="J935" s="13"/>
    </row>
    <row r="936" spans="1:10" x14ac:dyDescent="0.25">
      <c r="A936" s="105">
        <v>42826</v>
      </c>
      <c r="B936" s="106">
        <v>10</v>
      </c>
      <c r="C936" s="107">
        <v>16956521.739130434</v>
      </c>
      <c r="D936" s="107">
        <v>7628880</v>
      </c>
      <c r="E936" s="107">
        <v>0</v>
      </c>
      <c r="F936" s="109">
        <f t="shared" si="14"/>
        <v>43132</v>
      </c>
      <c r="G936" s="14"/>
      <c r="H936" s="14"/>
      <c r="I936" s="14"/>
      <c r="J936" s="13"/>
    </row>
    <row r="937" spans="1:10" x14ac:dyDescent="0.25">
      <c r="A937" s="105">
        <v>42826</v>
      </c>
      <c r="B937" s="106">
        <v>11</v>
      </c>
      <c r="C937" s="107">
        <v>16956521.739130434</v>
      </c>
      <c r="D937" s="107">
        <v>8010400</v>
      </c>
      <c r="E937" s="107">
        <v>0</v>
      </c>
      <c r="F937" s="109">
        <f t="shared" si="14"/>
        <v>43160</v>
      </c>
      <c r="G937" s="14"/>
      <c r="H937" s="14"/>
      <c r="I937" s="14"/>
      <c r="J937" s="13"/>
    </row>
    <row r="938" spans="1:10" x14ac:dyDescent="0.25">
      <c r="A938" s="105">
        <v>42826</v>
      </c>
      <c r="B938" s="106">
        <v>12</v>
      </c>
      <c r="C938" s="107">
        <v>16956521.739130434</v>
      </c>
      <c r="D938" s="107">
        <v>8326560</v>
      </c>
      <c r="E938" s="107">
        <v>0</v>
      </c>
      <c r="F938" s="109">
        <f t="shared" si="14"/>
        <v>43191</v>
      </c>
      <c r="G938" s="14"/>
      <c r="H938" s="14"/>
      <c r="I938" s="14"/>
      <c r="J938" s="13"/>
    </row>
    <row r="939" spans="1:10" x14ac:dyDescent="0.25">
      <c r="A939" s="105">
        <v>42826</v>
      </c>
      <c r="B939" s="106">
        <v>13</v>
      </c>
      <c r="C939" s="107">
        <v>16956521.739130434</v>
      </c>
      <c r="D939" s="107">
        <v>8600920</v>
      </c>
      <c r="E939" s="107">
        <v>0</v>
      </c>
      <c r="F939" s="109">
        <f t="shared" si="14"/>
        <v>43221</v>
      </c>
      <c r="G939" s="14"/>
      <c r="H939" s="14"/>
      <c r="I939" s="14"/>
      <c r="J939" s="13"/>
    </row>
    <row r="940" spans="1:10" x14ac:dyDescent="0.25">
      <c r="A940" s="105">
        <v>42826</v>
      </c>
      <c r="B940" s="106">
        <v>14</v>
      </c>
      <c r="C940" s="107">
        <v>16956521.739130434</v>
      </c>
      <c r="D940" s="107">
        <v>9195201.0316849053</v>
      </c>
      <c r="E940" s="107">
        <v>0</v>
      </c>
      <c r="F940" s="109">
        <f t="shared" si="14"/>
        <v>43252</v>
      </c>
      <c r="G940" s="14"/>
      <c r="H940" s="14"/>
      <c r="I940" s="14"/>
      <c r="J940" s="13"/>
    </row>
    <row r="941" spans="1:10" x14ac:dyDescent="0.25">
      <c r="A941" s="105">
        <v>42826</v>
      </c>
      <c r="B941" s="106">
        <v>15</v>
      </c>
      <c r="C941" s="107">
        <v>16956521.739130434</v>
      </c>
      <c r="D941" s="107">
        <v>9479210</v>
      </c>
      <c r="E941" s="107">
        <v>0</v>
      </c>
      <c r="F941" s="109">
        <f t="shared" si="14"/>
        <v>43282</v>
      </c>
      <c r="G941" s="14"/>
      <c r="H941" s="14"/>
      <c r="I941" s="14"/>
      <c r="J941" s="13"/>
    </row>
    <row r="942" spans="1:10" x14ac:dyDescent="0.25">
      <c r="A942" s="105">
        <v>42826</v>
      </c>
      <c r="B942" s="106">
        <v>16</v>
      </c>
      <c r="C942" s="107">
        <v>16956521.739130434</v>
      </c>
      <c r="D942" s="107">
        <v>9715420</v>
      </c>
      <c r="E942" s="107">
        <v>0</v>
      </c>
      <c r="F942" s="109">
        <f t="shared" si="14"/>
        <v>43313</v>
      </c>
      <c r="G942" s="14"/>
      <c r="H942" s="14"/>
      <c r="I942" s="14"/>
      <c r="J942" s="13"/>
    </row>
    <row r="943" spans="1:10" x14ac:dyDescent="0.25">
      <c r="A943" s="105">
        <v>42826</v>
      </c>
      <c r="B943" s="106">
        <v>17</v>
      </c>
      <c r="C943" s="107">
        <v>16956521.739130434</v>
      </c>
      <c r="D943" s="107">
        <v>10155653.917024538</v>
      </c>
      <c r="E943" s="107">
        <v>0</v>
      </c>
      <c r="F943" s="109">
        <f t="shared" si="14"/>
        <v>43344</v>
      </c>
      <c r="G943" s="14"/>
      <c r="H943" s="14"/>
      <c r="I943" s="14"/>
      <c r="J943" s="13"/>
    </row>
    <row r="944" spans="1:10" x14ac:dyDescent="0.25">
      <c r="A944" s="105">
        <v>42826</v>
      </c>
      <c r="B944" s="106">
        <v>18</v>
      </c>
      <c r="C944" s="107">
        <v>16956521.739130434</v>
      </c>
      <c r="D944" s="107">
        <v>10317272</v>
      </c>
      <c r="E944" s="107">
        <v>3829740</v>
      </c>
      <c r="F944" s="109">
        <f t="shared" si="14"/>
        <v>43374</v>
      </c>
      <c r="G944" s="14"/>
      <c r="H944" s="14"/>
      <c r="I944" s="14"/>
      <c r="J944" s="13"/>
    </row>
    <row r="945" spans="1:10" x14ac:dyDescent="0.25">
      <c r="A945" s="105">
        <v>42826</v>
      </c>
      <c r="B945" s="106">
        <v>19</v>
      </c>
      <c r="C945" s="107">
        <v>16956521.739130434</v>
      </c>
      <c r="D945" s="107">
        <v>10484975</v>
      </c>
      <c r="E945" s="107">
        <v>3921810</v>
      </c>
      <c r="F945" s="109">
        <f t="shared" si="14"/>
        <v>43405</v>
      </c>
      <c r="G945" s="14"/>
      <c r="H945" s="14"/>
      <c r="I945" s="14"/>
      <c r="J945" s="13"/>
    </row>
    <row r="946" spans="1:10" x14ac:dyDescent="0.25">
      <c r="A946" s="105">
        <v>42826</v>
      </c>
      <c r="B946" s="106">
        <v>20</v>
      </c>
      <c r="C946" s="107">
        <v>16956521.739130434</v>
      </c>
      <c r="D946" s="107">
        <v>10605595</v>
      </c>
      <c r="E946" s="107">
        <v>4124160</v>
      </c>
      <c r="F946" s="109">
        <f t="shared" si="14"/>
        <v>43435</v>
      </c>
      <c r="G946" s="14"/>
      <c r="H946" s="14"/>
      <c r="I946" s="14"/>
      <c r="J946" s="13"/>
    </row>
    <row r="947" spans="1:10" x14ac:dyDescent="0.25">
      <c r="A947" s="105">
        <v>42826</v>
      </c>
      <c r="B947" s="106">
        <v>21</v>
      </c>
      <c r="C947" s="107">
        <v>16956521.739130434</v>
      </c>
      <c r="D947" s="107">
        <v>10724585</v>
      </c>
      <c r="E947" s="107">
        <v>4205760</v>
      </c>
      <c r="F947" s="109">
        <f t="shared" si="14"/>
        <v>43466</v>
      </c>
      <c r="G947" s="14"/>
      <c r="H947" s="14"/>
      <c r="I947" s="14"/>
      <c r="J947" s="13"/>
    </row>
    <row r="948" spans="1:10" x14ac:dyDescent="0.25">
      <c r="A948" s="105">
        <v>42826</v>
      </c>
      <c r="B948" s="106">
        <v>22</v>
      </c>
      <c r="C948" s="107">
        <v>16956521.739130434</v>
      </c>
      <c r="D948" s="107">
        <v>10830535</v>
      </c>
      <c r="E948" s="107">
        <v>4266240</v>
      </c>
      <c r="F948" s="109">
        <f t="shared" si="14"/>
        <v>43497</v>
      </c>
      <c r="G948" s="14"/>
      <c r="H948" s="14"/>
      <c r="I948" s="14"/>
      <c r="J948" s="13"/>
    </row>
    <row r="949" spans="1:10" x14ac:dyDescent="0.25">
      <c r="A949" s="105">
        <v>42826</v>
      </c>
      <c r="B949" s="106">
        <v>23</v>
      </c>
      <c r="C949" s="107">
        <v>16956521.739130434</v>
      </c>
      <c r="D949" s="107">
        <v>10954415</v>
      </c>
      <c r="E949" s="107">
        <v>4344960</v>
      </c>
      <c r="F949" s="109">
        <f t="shared" si="14"/>
        <v>43525</v>
      </c>
      <c r="G949" s="14"/>
      <c r="H949" s="14"/>
      <c r="I949" s="14"/>
      <c r="J949" s="13"/>
    </row>
    <row r="950" spans="1:10" x14ac:dyDescent="0.25">
      <c r="A950" s="105">
        <v>42826</v>
      </c>
      <c r="B950" s="106">
        <v>24</v>
      </c>
      <c r="C950" s="107">
        <v>16956521.739130434</v>
      </c>
      <c r="D950" s="107">
        <v>11052215</v>
      </c>
      <c r="E950" s="107">
        <v>4454400</v>
      </c>
      <c r="F950" s="109">
        <f t="shared" si="14"/>
        <v>43556</v>
      </c>
      <c r="G950" s="14"/>
      <c r="H950" s="14"/>
      <c r="I950" s="14"/>
      <c r="J950" s="13"/>
    </row>
    <row r="951" spans="1:10" x14ac:dyDescent="0.25">
      <c r="A951" s="105">
        <v>42826</v>
      </c>
      <c r="B951" s="106">
        <v>25</v>
      </c>
      <c r="C951" s="107">
        <v>16956521.739130434</v>
      </c>
      <c r="D951" s="107">
        <v>11141865</v>
      </c>
      <c r="E951" s="107">
        <v>4514880</v>
      </c>
      <c r="F951" s="109">
        <f t="shared" si="14"/>
        <v>43586</v>
      </c>
      <c r="G951" s="14"/>
      <c r="H951" s="14"/>
      <c r="I951" s="14"/>
      <c r="J951" s="13"/>
    </row>
    <row r="952" spans="1:10" x14ac:dyDescent="0.25">
      <c r="A952" s="105">
        <v>42826</v>
      </c>
      <c r="B952" s="106">
        <v>26</v>
      </c>
      <c r="C952" s="107">
        <v>16956521.739130434</v>
      </c>
      <c r="D952" s="107">
        <v>11227440</v>
      </c>
      <c r="E952" s="107">
        <v>4559040</v>
      </c>
      <c r="F952" s="109">
        <f t="shared" si="14"/>
        <v>43617</v>
      </c>
      <c r="G952" s="14"/>
      <c r="H952" s="14"/>
      <c r="I952" s="14"/>
      <c r="J952" s="13"/>
    </row>
    <row r="953" spans="1:10" x14ac:dyDescent="0.25">
      <c r="A953" s="105">
        <v>42826</v>
      </c>
      <c r="B953" s="106">
        <v>27</v>
      </c>
      <c r="C953" s="107">
        <v>16956521.739130434</v>
      </c>
      <c r="D953" s="107">
        <v>11312200</v>
      </c>
      <c r="E953" s="107">
        <v>4608000</v>
      </c>
      <c r="F953" s="109">
        <f t="shared" si="14"/>
        <v>43647</v>
      </c>
      <c r="G953" s="14"/>
      <c r="H953" s="14"/>
      <c r="I953" s="14"/>
      <c r="J953" s="13"/>
    </row>
    <row r="954" spans="1:10" x14ac:dyDescent="0.25">
      <c r="A954" s="105">
        <v>42826</v>
      </c>
      <c r="B954" s="106">
        <v>28</v>
      </c>
      <c r="C954" s="107">
        <v>16956521.739130434</v>
      </c>
      <c r="D954" s="107">
        <v>11379845</v>
      </c>
      <c r="E954" s="107">
        <v>4649280</v>
      </c>
      <c r="F954" s="109">
        <f t="shared" si="14"/>
        <v>43678</v>
      </c>
      <c r="G954" s="14"/>
      <c r="H954" s="14"/>
      <c r="I954" s="14"/>
      <c r="J954" s="13"/>
    </row>
    <row r="955" spans="1:10" x14ac:dyDescent="0.25">
      <c r="A955" s="105">
        <v>42826</v>
      </c>
      <c r="B955" s="106">
        <v>29</v>
      </c>
      <c r="C955" s="107">
        <v>16956521.739130434</v>
      </c>
      <c r="D955" s="107">
        <v>11432820</v>
      </c>
      <c r="E955" s="107">
        <v>4680000</v>
      </c>
      <c r="F955" s="109">
        <f t="shared" si="14"/>
        <v>43709</v>
      </c>
      <c r="G955" s="14"/>
      <c r="H955" s="14"/>
      <c r="I955" s="14"/>
      <c r="J955" s="13"/>
    </row>
    <row r="956" spans="1:10" x14ac:dyDescent="0.25">
      <c r="A956" s="105">
        <v>42826</v>
      </c>
      <c r="B956" s="106">
        <v>30</v>
      </c>
      <c r="C956" s="107">
        <v>16956521.739130434</v>
      </c>
      <c r="D956" s="107">
        <v>11482535</v>
      </c>
      <c r="E956" s="107">
        <v>4711680</v>
      </c>
      <c r="F956" s="109">
        <f t="shared" si="14"/>
        <v>43739</v>
      </c>
      <c r="G956" s="14"/>
      <c r="H956" s="14"/>
      <c r="I956" s="14"/>
      <c r="J956" s="13"/>
    </row>
    <row r="957" spans="1:10" x14ac:dyDescent="0.25">
      <c r="A957" s="105">
        <v>42826</v>
      </c>
      <c r="B957" s="106">
        <v>31</v>
      </c>
      <c r="C957" s="107">
        <v>16956521.739130434</v>
      </c>
      <c r="D957" s="107">
        <v>11524100</v>
      </c>
      <c r="E957" s="107">
        <v>4732800</v>
      </c>
      <c r="F957" s="109">
        <f t="shared" si="14"/>
        <v>43770</v>
      </c>
      <c r="G957" s="14"/>
      <c r="H957" s="14"/>
      <c r="I957" s="14"/>
      <c r="J957" s="13"/>
    </row>
    <row r="958" spans="1:10" x14ac:dyDescent="0.25">
      <c r="A958" s="105">
        <v>42826</v>
      </c>
      <c r="B958" s="106">
        <v>32</v>
      </c>
      <c r="C958" s="107">
        <v>16956521.739130434</v>
      </c>
      <c r="D958" s="107">
        <v>11563220</v>
      </c>
      <c r="E958" s="107">
        <v>4750080</v>
      </c>
      <c r="F958" s="109">
        <f t="shared" si="14"/>
        <v>43800</v>
      </c>
      <c r="G958" s="14"/>
      <c r="H958" s="14"/>
      <c r="I958" s="14"/>
      <c r="J958" s="13"/>
    </row>
    <row r="959" spans="1:10" x14ac:dyDescent="0.25">
      <c r="A959" s="105">
        <v>42856</v>
      </c>
      <c r="B959" s="106">
        <v>0</v>
      </c>
      <c r="C959" s="107">
        <v>17903726.708074536</v>
      </c>
      <c r="D959" s="107">
        <v>1014380.0000000001</v>
      </c>
      <c r="E959" s="107">
        <v>0</v>
      </c>
      <c r="F959" s="109">
        <f t="shared" si="14"/>
        <v>42856</v>
      </c>
      <c r="G959" s="14"/>
      <c r="H959" s="14"/>
      <c r="I959" s="14"/>
      <c r="J959" s="13"/>
    </row>
    <row r="960" spans="1:10" x14ac:dyDescent="0.25">
      <c r="A960" s="105">
        <v>42856</v>
      </c>
      <c r="B960" s="106">
        <v>1</v>
      </c>
      <c r="C960" s="107">
        <v>17903726.708074536</v>
      </c>
      <c r="D960" s="107">
        <v>2479772.7134654215</v>
      </c>
      <c r="E960" s="107">
        <v>0</v>
      </c>
      <c r="F960" s="109">
        <f t="shared" si="14"/>
        <v>42887</v>
      </c>
      <c r="G960" s="14"/>
      <c r="H960" s="14"/>
      <c r="I960" s="14"/>
      <c r="J960" s="13"/>
    </row>
    <row r="961" spans="1:10" x14ac:dyDescent="0.25">
      <c r="A961" s="105">
        <v>42856</v>
      </c>
      <c r="B961" s="106">
        <v>2</v>
      </c>
      <c r="C961" s="107">
        <v>17903726.708074536</v>
      </c>
      <c r="D961" s="107">
        <v>3496529.9621216729</v>
      </c>
      <c r="E961" s="107">
        <v>0</v>
      </c>
      <c r="F961" s="109">
        <f t="shared" si="14"/>
        <v>42917</v>
      </c>
      <c r="G961" s="14"/>
      <c r="H961" s="14"/>
      <c r="I961" s="14"/>
      <c r="J961" s="13"/>
    </row>
    <row r="962" spans="1:10" x14ac:dyDescent="0.25">
      <c r="A962" s="105">
        <v>42856</v>
      </c>
      <c r="B962" s="106">
        <v>3</v>
      </c>
      <c r="C962" s="107">
        <v>17903726.708074536</v>
      </c>
      <c r="D962" s="107">
        <v>4313250</v>
      </c>
      <c r="E962" s="107">
        <v>0</v>
      </c>
      <c r="F962" s="109">
        <f t="shared" si="14"/>
        <v>42948</v>
      </c>
      <c r="G962" s="14"/>
      <c r="H962" s="14"/>
      <c r="I962" s="14"/>
      <c r="J962" s="13"/>
    </row>
    <row r="963" spans="1:10" x14ac:dyDescent="0.25">
      <c r="A963" s="105">
        <v>42856</v>
      </c>
      <c r="B963" s="106">
        <v>4</v>
      </c>
      <c r="C963" s="107">
        <v>17903726.708074536</v>
      </c>
      <c r="D963" s="107">
        <v>5229599.6047239518</v>
      </c>
      <c r="E963" s="107">
        <v>0</v>
      </c>
      <c r="F963" s="109">
        <f t="shared" ref="F963:F1026" si="15">EDATE(A963,B963)</f>
        <v>42979</v>
      </c>
      <c r="G963" s="14"/>
      <c r="H963" s="14"/>
      <c r="I963" s="14"/>
      <c r="J963" s="13"/>
    </row>
    <row r="964" spans="1:10" x14ac:dyDescent="0.25">
      <c r="A964" s="105">
        <v>42856</v>
      </c>
      <c r="B964" s="106">
        <v>5</v>
      </c>
      <c r="C964" s="107">
        <v>17903726.708074536</v>
      </c>
      <c r="D964" s="107">
        <v>5868750</v>
      </c>
      <c r="E964" s="107">
        <v>0</v>
      </c>
      <c r="F964" s="109">
        <f t="shared" si="15"/>
        <v>43009</v>
      </c>
      <c r="G964" s="14"/>
      <c r="H964" s="14"/>
      <c r="I964" s="14"/>
      <c r="J964" s="13"/>
    </row>
    <row r="965" spans="1:10" x14ac:dyDescent="0.25">
      <c r="A965" s="105">
        <v>42856</v>
      </c>
      <c r="B965" s="106">
        <v>6</v>
      </c>
      <c r="C965" s="107">
        <v>17903726.708074536</v>
      </c>
      <c r="D965" s="107">
        <v>6495329.8744135043</v>
      </c>
      <c r="E965" s="107">
        <v>0</v>
      </c>
      <c r="F965" s="109">
        <f t="shared" si="15"/>
        <v>43040</v>
      </c>
      <c r="G965" s="14"/>
      <c r="H965" s="14"/>
      <c r="I965" s="14"/>
      <c r="J965" s="13"/>
    </row>
    <row r="966" spans="1:10" x14ac:dyDescent="0.25">
      <c r="A966" s="105">
        <v>42856</v>
      </c>
      <c r="B966" s="106">
        <v>7</v>
      </c>
      <c r="C966" s="107">
        <v>17903726.708074536</v>
      </c>
      <c r="D966" s="107">
        <v>6913720</v>
      </c>
      <c r="E966" s="107">
        <v>0</v>
      </c>
      <c r="F966" s="109">
        <f t="shared" si="15"/>
        <v>43070</v>
      </c>
      <c r="G966" s="14"/>
      <c r="H966" s="14"/>
      <c r="I966" s="14"/>
      <c r="J966" s="13"/>
    </row>
    <row r="967" spans="1:10" x14ac:dyDescent="0.25">
      <c r="A967" s="105">
        <v>42856</v>
      </c>
      <c r="B967" s="106">
        <v>8</v>
      </c>
      <c r="C967" s="107">
        <v>17903726.708074536</v>
      </c>
      <c r="D967" s="107">
        <v>7356800</v>
      </c>
      <c r="E967" s="107">
        <v>0</v>
      </c>
      <c r="F967" s="109">
        <f t="shared" si="15"/>
        <v>43101</v>
      </c>
      <c r="G967" s="14"/>
      <c r="H967" s="14"/>
      <c r="I967" s="14"/>
      <c r="J967" s="13"/>
    </row>
    <row r="968" spans="1:10" x14ac:dyDescent="0.25">
      <c r="A968" s="105">
        <v>42856</v>
      </c>
      <c r="B968" s="106">
        <v>9</v>
      </c>
      <c r="C968" s="107">
        <v>17903726.708074536</v>
      </c>
      <c r="D968" s="107">
        <v>7734520</v>
      </c>
      <c r="E968" s="107">
        <v>0</v>
      </c>
      <c r="F968" s="109">
        <f t="shared" si="15"/>
        <v>43132</v>
      </c>
      <c r="G968" s="14"/>
      <c r="H968" s="14"/>
      <c r="I968" s="14"/>
      <c r="J968" s="13"/>
    </row>
    <row r="969" spans="1:10" x14ac:dyDescent="0.25">
      <c r="A969" s="105">
        <v>42856</v>
      </c>
      <c r="B969" s="106">
        <v>10</v>
      </c>
      <c r="C969" s="107">
        <v>17903726.708074536</v>
      </c>
      <c r="D969" s="107">
        <v>8154800</v>
      </c>
      <c r="E969" s="107">
        <v>0</v>
      </c>
      <c r="F969" s="109">
        <f t="shared" si="15"/>
        <v>43160</v>
      </c>
      <c r="G969" s="14"/>
      <c r="H969" s="14"/>
      <c r="I969" s="14"/>
      <c r="J969" s="13"/>
    </row>
    <row r="970" spans="1:10" x14ac:dyDescent="0.25">
      <c r="A970" s="105">
        <v>42856</v>
      </c>
      <c r="B970" s="106">
        <v>11</v>
      </c>
      <c r="C970" s="107">
        <v>17903726.708074536</v>
      </c>
      <c r="D970" s="107">
        <v>8539360</v>
      </c>
      <c r="E970" s="107">
        <v>0</v>
      </c>
      <c r="F970" s="109">
        <f t="shared" si="15"/>
        <v>43191</v>
      </c>
      <c r="G970" s="14"/>
      <c r="H970" s="14"/>
      <c r="I970" s="14"/>
      <c r="J970" s="13"/>
    </row>
    <row r="971" spans="1:10" x14ac:dyDescent="0.25">
      <c r="A971" s="105">
        <v>42856</v>
      </c>
      <c r="B971" s="106">
        <v>12</v>
      </c>
      <c r="C971" s="107">
        <v>17903726.708074536</v>
      </c>
      <c r="D971" s="107">
        <v>8911760</v>
      </c>
      <c r="E971" s="107">
        <v>0</v>
      </c>
      <c r="F971" s="109">
        <f t="shared" si="15"/>
        <v>43221</v>
      </c>
      <c r="G971" s="14"/>
      <c r="H971" s="14"/>
      <c r="I971" s="14"/>
      <c r="J971" s="13"/>
    </row>
    <row r="972" spans="1:10" x14ac:dyDescent="0.25">
      <c r="A972" s="105">
        <v>42856</v>
      </c>
      <c r="B972" s="106">
        <v>13</v>
      </c>
      <c r="C972" s="107">
        <v>17903726.708074536</v>
      </c>
      <c r="D972" s="107">
        <v>9579944.0740807075</v>
      </c>
      <c r="E972" s="107">
        <v>0</v>
      </c>
      <c r="F972" s="109">
        <f t="shared" si="15"/>
        <v>43252</v>
      </c>
      <c r="G972" s="14"/>
      <c r="H972" s="14"/>
      <c r="I972" s="14"/>
      <c r="J972" s="13"/>
    </row>
    <row r="973" spans="1:10" x14ac:dyDescent="0.25">
      <c r="A973" s="105">
        <v>42856</v>
      </c>
      <c r="B973" s="106">
        <v>14</v>
      </c>
      <c r="C973" s="107">
        <v>17903726.708074536</v>
      </c>
      <c r="D973" s="107">
        <v>9918450</v>
      </c>
      <c r="E973" s="107">
        <v>0</v>
      </c>
      <c r="F973" s="109">
        <f t="shared" si="15"/>
        <v>43282</v>
      </c>
      <c r="G973" s="14"/>
      <c r="H973" s="14"/>
      <c r="I973" s="14"/>
      <c r="J973" s="13"/>
    </row>
    <row r="974" spans="1:10" x14ac:dyDescent="0.25">
      <c r="A974" s="105">
        <v>42856</v>
      </c>
      <c r="B974" s="106">
        <v>15</v>
      </c>
      <c r="C974" s="107">
        <v>17903726.708074536</v>
      </c>
      <c r="D974" s="107">
        <v>10198900</v>
      </c>
      <c r="E974" s="107">
        <v>0</v>
      </c>
      <c r="F974" s="109">
        <f t="shared" si="15"/>
        <v>43313</v>
      </c>
      <c r="G974" s="14"/>
      <c r="H974" s="14"/>
      <c r="I974" s="14"/>
      <c r="J974" s="13"/>
    </row>
    <row r="975" spans="1:10" x14ac:dyDescent="0.25">
      <c r="A975" s="105">
        <v>42856</v>
      </c>
      <c r="B975" s="106">
        <v>16</v>
      </c>
      <c r="C975" s="107">
        <v>17903726.708074536</v>
      </c>
      <c r="D975" s="107">
        <v>10688068.922983788</v>
      </c>
      <c r="E975" s="107">
        <v>0</v>
      </c>
      <c r="F975" s="109">
        <f t="shared" si="15"/>
        <v>43344</v>
      </c>
      <c r="G975" s="14"/>
      <c r="H975" s="14"/>
      <c r="I975" s="14"/>
      <c r="J975" s="13"/>
    </row>
    <row r="976" spans="1:10" x14ac:dyDescent="0.25">
      <c r="A976" s="105">
        <v>42856</v>
      </c>
      <c r="B976" s="106">
        <v>17</v>
      </c>
      <c r="C976" s="107">
        <v>17903726.708074536</v>
      </c>
      <c r="D976" s="107">
        <v>10878364</v>
      </c>
      <c r="E976" s="107">
        <v>0</v>
      </c>
      <c r="F976" s="109">
        <f t="shared" si="15"/>
        <v>43374</v>
      </c>
      <c r="G976" s="14"/>
      <c r="H976" s="14"/>
      <c r="I976" s="14"/>
      <c r="J976" s="13"/>
    </row>
    <row r="977" spans="1:10" x14ac:dyDescent="0.25">
      <c r="A977" s="105">
        <v>42856</v>
      </c>
      <c r="B977" s="106">
        <v>18</v>
      </c>
      <c r="C977" s="107">
        <v>17903726.708074536</v>
      </c>
      <c r="D977" s="107">
        <v>11075035</v>
      </c>
      <c r="E977" s="107">
        <v>3644050</v>
      </c>
      <c r="F977" s="109">
        <f t="shared" si="15"/>
        <v>43405</v>
      </c>
      <c r="G977" s="14"/>
      <c r="H977" s="14"/>
      <c r="I977" s="14"/>
      <c r="J977" s="13"/>
    </row>
    <row r="978" spans="1:10" x14ac:dyDescent="0.25">
      <c r="A978" s="105">
        <v>42856</v>
      </c>
      <c r="B978" s="106">
        <v>19</v>
      </c>
      <c r="C978" s="107">
        <v>17903726.708074536</v>
      </c>
      <c r="D978" s="107">
        <v>11220920</v>
      </c>
      <c r="E978" s="107">
        <v>3840800</v>
      </c>
      <c r="F978" s="109">
        <f t="shared" si="15"/>
        <v>43435</v>
      </c>
      <c r="G978" s="14"/>
      <c r="H978" s="14"/>
      <c r="I978" s="14"/>
      <c r="J978" s="13"/>
    </row>
    <row r="979" spans="1:10" x14ac:dyDescent="0.25">
      <c r="A979" s="105">
        <v>42856</v>
      </c>
      <c r="B979" s="106">
        <v>20</v>
      </c>
      <c r="C979" s="107">
        <v>17903726.708074536</v>
      </c>
      <c r="D979" s="107">
        <v>11361915</v>
      </c>
      <c r="E979" s="107">
        <v>3913600</v>
      </c>
      <c r="F979" s="109">
        <f t="shared" si="15"/>
        <v>43466</v>
      </c>
      <c r="G979" s="14"/>
      <c r="H979" s="14"/>
      <c r="I979" s="14"/>
      <c r="J979" s="13"/>
    </row>
    <row r="980" spans="1:10" x14ac:dyDescent="0.25">
      <c r="A980" s="105">
        <v>42856</v>
      </c>
      <c r="B980" s="106">
        <v>21</v>
      </c>
      <c r="C980" s="107">
        <v>17903726.708074536</v>
      </c>
      <c r="D980" s="107">
        <v>11483350</v>
      </c>
      <c r="E980" s="107">
        <v>3969600</v>
      </c>
      <c r="F980" s="109">
        <f t="shared" si="15"/>
        <v>43497</v>
      </c>
      <c r="G980" s="14"/>
      <c r="H980" s="14"/>
      <c r="I980" s="14"/>
      <c r="J980" s="13"/>
    </row>
    <row r="981" spans="1:10" x14ac:dyDescent="0.25">
      <c r="A981" s="105">
        <v>42856</v>
      </c>
      <c r="B981" s="106">
        <v>22</v>
      </c>
      <c r="C981" s="107">
        <v>17903726.708074536</v>
      </c>
      <c r="D981" s="107">
        <v>11625975</v>
      </c>
      <c r="E981" s="107">
        <v>4046400</v>
      </c>
      <c r="F981" s="109">
        <f t="shared" si="15"/>
        <v>43525</v>
      </c>
      <c r="G981" s="14"/>
      <c r="H981" s="14"/>
      <c r="I981" s="14"/>
      <c r="J981" s="13"/>
    </row>
    <row r="982" spans="1:10" x14ac:dyDescent="0.25">
      <c r="A982" s="105">
        <v>42856</v>
      </c>
      <c r="B982" s="106">
        <v>23</v>
      </c>
      <c r="C982" s="107">
        <v>17903726.708074536</v>
      </c>
      <c r="D982" s="107">
        <v>11743335</v>
      </c>
      <c r="E982" s="107">
        <v>4122400</v>
      </c>
      <c r="F982" s="109">
        <f t="shared" si="15"/>
        <v>43556</v>
      </c>
      <c r="G982" s="14"/>
      <c r="H982" s="14"/>
      <c r="I982" s="14"/>
      <c r="J982" s="13"/>
    </row>
    <row r="983" spans="1:10" x14ac:dyDescent="0.25">
      <c r="A983" s="105">
        <v>42856</v>
      </c>
      <c r="B983" s="106">
        <v>24</v>
      </c>
      <c r="C983" s="107">
        <v>17903726.708074536</v>
      </c>
      <c r="D983" s="107">
        <v>11863140</v>
      </c>
      <c r="E983" s="107">
        <v>4225600</v>
      </c>
      <c r="F983" s="109">
        <f t="shared" si="15"/>
        <v>43586</v>
      </c>
      <c r="G983" s="14"/>
      <c r="H983" s="14"/>
      <c r="I983" s="14"/>
      <c r="J983" s="13"/>
    </row>
    <row r="984" spans="1:10" x14ac:dyDescent="0.25">
      <c r="A984" s="105">
        <v>42856</v>
      </c>
      <c r="B984" s="106">
        <v>25</v>
      </c>
      <c r="C984" s="107">
        <v>17903726.708074536</v>
      </c>
      <c r="D984" s="107">
        <v>11966645</v>
      </c>
      <c r="E984" s="107">
        <v>4288800</v>
      </c>
      <c r="F984" s="109">
        <f t="shared" si="15"/>
        <v>43617</v>
      </c>
      <c r="G984" s="14"/>
      <c r="H984" s="14"/>
      <c r="I984" s="14"/>
      <c r="J984" s="13"/>
    </row>
    <row r="985" spans="1:10" x14ac:dyDescent="0.25">
      <c r="A985" s="105">
        <v>42856</v>
      </c>
      <c r="B985" s="106">
        <v>26</v>
      </c>
      <c r="C985" s="107">
        <v>17903726.708074536</v>
      </c>
      <c r="D985" s="107">
        <v>12066890</v>
      </c>
      <c r="E985" s="107">
        <v>4336000</v>
      </c>
      <c r="F985" s="109">
        <f t="shared" si="15"/>
        <v>43647</v>
      </c>
      <c r="G985" s="14"/>
      <c r="H985" s="14"/>
      <c r="I985" s="14"/>
      <c r="J985" s="13"/>
    </row>
    <row r="986" spans="1:10" x14ac:dyDescent="0.25">
      <c r="A986" s="105">
        <v>42856</v>
      </c>
      <c r="B986" s="106">
        <v>27</v>
      </c>
      <c r="C986" s="107">
        <v>17903726.708074536</v>
      </c>
      <c r="D986" s="107">
        <v>12149205</v>
      </c>
      <c r="E986" s="107">
        <v>4379200</v>
      </c>
      <c r="F986" s="109">
        <f t="shared" si="15"/>
        <v>43678</v>
      </c>
      <c r="G986" s="14"/>
      <c r="H986" s="14"/>
      <c r="I986" s="14"/>
      <c r="J986" s="13"/>
    </row>
    <row r="987" spans="1:10" x14ac:dyDescent="0.25">
      <c r="A987" s="105">
        <v>42856</v>
      </c>
      <c r="B987" s="106">
        <v>28</v>
      </c>
      <c r="C987" s="107">
        <v>17903726.708074536</v>
      </c>
      <c r="D987" s="107">
        <v>12216035</v>
      </c>
      <c r="E987" s="107">
        <v>4412000</v>
      </c>
      <c r="F987" s="109">
        <f t="shared" si="15"/>
        <v>43709</v>
      </c>
      <c r="G987" s="14"/>
      <c r="H987" s="14"/>
      <c r="I987" s="14"/>
      <c r="J987" s="13"/>
    </row>
    <row r="988" spans="1:10" x14ac:dyDescent="0.25">
      <c r="A988" s="105">
        <v>42856</v>
      </c>
      <c r="B988" s="106">
        <v>29</v>
      </c>
      <c r="C988" s="107">
        <v>17903726.708074536</v>
      </c>
      <c r="D988" s="107">
        <v>12277975</v>
      </c>
      <c r="E988" s="107">
        <v>4444800</v>
      </c>
      <c r="F988" s="109">
        <f t="shared" si="15"/>
        <v>43739</v>
      </c>
      <c r="G988" s="14"/>
      <c r="H988" s="14"/>
      <c r="I988" s="14"/>
      <c r="J988" s="13"/>
    </row>
    <row r="989" spans="1:10" x14ac:dyDescent="0.25">
      <c r="A989" s="105">
        <v>42856</v>
      </c>
      <c r="B989" s="106">
        <v>30</v>
      </c>
      <c r="C989" s="107">
        <v>17903726.708074536</v>
      </c>
      <c r="D989" s="107">
        <v>12328505</v>
      </c>
      <c r="E989" s="107">
        <v>4467200</v>
      </c>
      <c r="F989" s="109">
        <f t="shared" si="15"/>
        <v>43770</v>
      </c>
      <c r="G989" s="14"/>
      <c r="H989" s="14"/>
      <c r="I989" s="14"/>
      <c r="J989" s="13"/>
    </row>
    <row r="990" spans="1:10" x14ac:dyDescent="0.25">
      <c r="A990" s="105">
        <v>42856</v>
      </c>
      <c r="B990" s="106">
        <v>31</v>
      </c>
      <c r="C990" s="107">
        <v>17903726.708074536</v>
      </c>
      <c r="D990" s="107">
        <v>12375775</v>
      </c>
      <c r="E990" s="107">
        <v>4486400</v>
      </c>
      <c r="F990" s="109">
        <f t="shared" si="15"/>
        <v>43800</v>
      </c>
      <c r="G990" s="14"/>
      <c r="H990" s="14"/>
      <c r="I990" s="14"/>
      <c r="J990" s="13"/>
    </row>
    <row r="991" spans="1:10" x14ac:dyDescent="0.25">
      <c r="A991" s="105">
        <v>42887</v>
      </c>
      <c r="B991" s="106">
        <v>0</v>
      </c>
      <c r="C991" s="107">
        <v>19076086.956521738</v>
      </c>
      <c r="D991" s="107">
        <v>1148898.773186804</v>
      </c>
      <c r="E991" s="107">
        <v>0</v>
      </c>
      <c r="F991" s="109">
        <f t="shared" si="15"/>
        <v>42887</v>
      </c>
      <c r="G991" s="14"/>
      <c r="H991" s="14"/>
      <c r="I991" s="14"/>
      <c r="J991" s="13"/>
    </row>
    <row r="992" spans="1:10" x14ac:dyDescent="0.25">
      <c r="A992" s="105">
        <v>42887</v>
      </c>
      <c r="B992" s="106">
        <v>1</v>
      </c>
      <c r="C992" s="107">
        <v>19076086.956521738</v>
      </c>
      <c r="D992" s="107">
        <v>2539871.344592581</v>
      </c>
      <c r="E992" s="107">
        <v>0</v>
      </c>
      <c r="F992" s="109">
        <f t="shared" si="15"/>
        <v>42917</v>
      </c>
      <c r="G992" s="14"/>
      <c r="H992" s="14"/>
      <c r="I992" s="14"/>
      <c r="J992" s="13"/>
    </row>
    <row r="993" spans="1:10" x14ac:dyDescent="0.25">
      <c r="A993" s="105">
        <v>42887</v>
      </c>
      <c r="B993" s="106">
        <v>2</v>
      </c>
      <c r="C993" s="107">
        <v>19076086.956521738</v>
      </c>
      <c r="D993" s="107">
        <v>3516630</v>
      </c>
      <c r="E993" s="107">
        <v>0</v>
      </c>
      <c r="F993" s="109">
        <f t="shared" si="15"/>
        <v>42948</v>
      </c>
      <c r="G993" s="14"/>
      <c r="H993" s="14"/>
      <c r="I993" s="14"/>
      <c r="J993" s="13"/>
    </row>
    <row r="994" spans="1:10" x14ac:dyDescent="0.25">
      <c r="A994" s="105">
        <v>42887</v>
      </c>
      <c r="B994" s="106">
        <v>3</v>
      </c>
      <c r="C994" s="107">
        <v>19076086.956521738</v>
      </c>
      <c r="D994" s="107">
        <v>4490854.1045289403</v>
      </c>
      <c r="E994" s="107">
        <v>0</v>
      </c>
      <c r="F994" s="109">
        <f t="shared" si="15"/>
        <v>42979</v>
      </c>
      <c r="G994" s="14"/>
      <c r="H994" s="14"/>
      <c r="I994" s="14"/>
      <c r="J994" s="13"/>
    </row>
    <row r="995" spans="1:10" x14ac:dyDescent="0.25">
      <c r="A995" s="105">
        <v>42887</v>
      </c>
      <c r="B995" s="106">
        <v>4</v>
      </c>
      <c r="C995" s="107">
        <v>19076086.956521738</v>
      </c>
      <c r="D995" s="107">
        <v>5192250</v>
      </c>
      <c r="E995" s="107">
        <v>0</v>
      </c>
      <c r="F995" s="109">
        <f t="shared" si="15"/>
        <v>43009</v>
      </c>
      <c r="G995" s="14"/>
      <c r="H995" s="14"/>
      <c r="I995" s="14"/>
      <c r="J995" s="13"/>
    </row>
    <row r="996" spans="1:10" x14ac:dyDescent="0.25">
      <c r="A996" s="105">
        <v>42887</v>
      </c>
      <c r="B996" s="106">
        <v>5</v>
      </c>
      <c r="C996" s="107">
        <v>19076086.956521738</v>
      </c>
      <c r="D996" s="107">
        <v>5877781.1767521426</v>
      </c>
      <c r="E996" s="107">
        <v>0</v>
      </c>
      <c r="F996" s="109">
        <f t="shared" si="15"/>
        <v>43040</v>
      </c>
      <c r="G996" s="14"/>
      <c r="H996" s="14"/>
      <c r="I996" s="14"/>
      <c r="J996" s="13"/>
    </row>
    <row r="997" spans="1:10" x14ac:dyDescent="0.25">
      <c r="A997" s="105">
        <v>42887</v>
      </c>
      <c r="B997" s="106">
        <v>6</v>
      </c>
      <c r="C997" s="107">
        <v>19076086.956521738</v>
      </c>
      <c r="D997" s="107">
        <v>6355120</v>
      </c>
      <c r="E997" s="107">
        <v>0</v>
      </c>
      <c r="F997" s="109">
        <f t="shared" si="15"/>
        <v>43070</v>
      </c>
      <c r="G997" s="14"/>
      <c r="H997" s="14"/>
      <c r="I997" s="14"/>
      <c r="J997" s="13"/>
    </row>
    <row r="998" spans="1:10" x14ac:dyDescent="0.25">
      <c r="A998" s="105">
        <v>42887</v>
      </c>
      <c r="B998" s="106">
        <v>7</v>
      </c>
      <c r="C998" s="107">
        <v>19076086.956521738</v>
      </c>
      <c r="D998" s="107">
        <v>6836960</v>
      </c>
      <c r="E998" s="107">
        <v>0</v>
      </c>
      <c r="F998" s="109">
        <f t="shared" si="15"/>
        <v>43101</v>
      </c>
      <c r="G998" s="14"/>
      <c r="H998" s="14"/>
      <c r="I998" s="14"/>
      <c r="J998" s="13"/>
    </row>
    <row r="999" spans="1:10" x14ac:dyDescent="0.25">
      <c r="A999" s="105">
        <v>42887</v>
      </c>
      <c r="B999" s="106">
        <v>8</v>
      </c>
      <c r="C999" s="107">
        <v>19076086.956521738</v>
      </c>
      <c r="D999" s="107">
        <v>7250400</v>
      </c>
      <c r="E999" s="107">
        <v>0</v>
      </c>
      <c r="F999" s="109">
        <f t="shared" si="15"/>
        <v>43132</v>
      </c>
      <c r="G999" s="14"/>
      <c r="H999" s="14"/>
      <c r="I999" s="14"/>
      <c r="J999" s="13"/>
    </row>
    <row r="1000" spans="1:10" x14ac:dyDescent="0.25">
      <c r="A1000" s="105">
        <v>42887</v>
      </c>
      <c r="B1000" s="106">
        <v>9</v>
      </c>
      <c r="C1000" s="107">
        <v>19076086.956521738</v>
      </c>
      <c r="D1000" s="107">
        <v>7725400</v>
      </c>
      <c r="E1000" s="107">
        <v>0</v>
      </c>
      <c r="F1000" s="109">
        <f t="shared" si="15"/>
        <v>43160</v>
      </c>
      <c r="G1000" s="14"/>
      <c r="H1000" s="14"/>
      <c r="I1000" s="14"/>
      <c r="J1000" s="13"/>
    </row>
    <row r="1001" spans="1:10" x14ac:dyDescent="0.25">
      <c r="A1001" s="105">
        <v>42887</v>
      </c>
      <c r="B1001" s="106">
        <v>10</v>
      </c>
      <c r="C1001" s="107">
        <v>19076086.956521738</v>
      </c>
      <c r="D1001" s="107">
        <v>8121360</v>
      </c>
      <c r="E1001" s="107">
        <v>0</v>
      </c>
      <c r="F1001" s="109">
        <f t="shared" si="15"/>
        <v>43191</v>
      </c>
      <c r="G1001" s="14"/>
      <c r="H1001" s="14"/>
      <c r="I1001" s="14"/>
      <c r="J1001" s="13"/>
    </row>
    <row r="1002" spans="1:10" x14ac:dyDescent="0.25">
      <c r="A1002" s="105">
        <v>42887</v>
      </c>
      <c r="B1002" s="106">
        <v>11</v>
      </c>
      <c r="C1002" s="107">
        <v>19076086.956521738</v>
      </c>
      <c r="D1002" s="107">
        <v>8531000</v>
      </c>
      <c r="E1002" s="107">
        <v>0</v>
      </c>
      <c r="F1002" s="109">
        <f t="shared" si="15"/>
        <v>43221</v>
      </c>
      <c r="G1002" s="14"/>
      <c r="H1002" s="14"/>
      <c r="I1002" s="14"/>
      <c r="J1002" s="13"/>
    </row>
    <row r="1003" spans="1:10" x14ac:dyDescent="0.25">
      <c r="A1003" s="105">
        <v>42887</v>
      </c>
      <c r="B1003" s="106">
        <v>12</v>
      </c>
      <c r="C1003" s="107">
        <v>19076086.956521738</v>
      </c>
      <c r="D1003" s="107">
        <v>9281925.8977987133</v>
      </c>
      <c r="E1003" s="107">
        <v>0</v>
      </c>
      <c r="F1003" s="109">
        <f t="shared" si="15"/>
        <v>43252</v>
      </c>
      <c r="G1003" s="14"/>
      <c r="H1003" s="14"/>
      <c r="I1003" s="14"/>
      <c r="J1003" s="13"/>
    </row>
    <row r="1004" spans="1:10" x14ac:dyDescent="0.25">
      <c r="A1004" s="105">
        <v>42887</v>
      </c>
      <c r="B1004" s="106">
        <v>13</v>
      </c>
      <c r="C1004" s="107">
        <v>19076086.956521738</v>
      </c>
      <c r="D1004" s="107">
        <v>9683820</v>
      </c>
      <c r="E1004" s="107">
        <v>0</v>
      </c>
      <c r="F1004" s="109">
        <f t="shared" si="15"/>
        <v>43282</v>
      </c>
      <c r="G1004" s="14"/>
      <c r="H1004" s="14"/>
      <c r="I1004" s="14"/>
      <c r="J1004" s="13"/>
    </row>
    <row r="1005" spans="1:10" x14ac:dyDescent="0.25">
      <c r="A1005" s="105">
        <v>42887</v>
      </c>
      <c r="B1005" s="106">
        <v>14</v>
      </c>
      <c r="C1005" s="107">
        <v>19076086.956521738</v>
      </c>
      <c r="D1005" s="107">
        <v>9997450</v>
      </c>
      <c r="E1005" s="107">
        <v>0</v>
      </c>
      <c r="F1005" s="109">
        <f t="shared" si="15"/>
        <v>43313</v>
      </c>
      <c r="G1005" s="14"/>
      <c r="H1005" s="14"/>
      <c r="I1005" s="14"/>
      <c r="J1005" s="13"/>
    </row>
    <row r="1006" spans="1:10" x14ac:dyDescent="0.25">
      <c r="A1006" s="105">
        <v>42887</v>
      </c>
      <c r="B1006" s="106">
        <v>15</v>
      </c>
      <c r="C1006" s="107">
        <v>19076086.956521738</v>
      </c>
      <c r="D1006" s="107">
        <v>10504645.4605649</v>
      </c>
      <c r="E1006" s="107">
        <v>0</v>
      </c>
      <c r="F1006" s="109">
        <f t="shared" si="15"/>
        <v>43344</v>
      </c>
      <c r="G1006" s="14"/>
      <c r="H1006" s="14"/>
      <c r="I1006" s="14"/>
      <c r="J1006" s="13"/>
    </row>
    <row r="1007" spans="1:10" x14ac:dyDescent="0.25">
      <c r="A1007" s="105">
        <v>42887</v>
      </c>
      <c r="B1007" s="106">
        <v>16</v>
      </c>
      <c r="C1007" s="107">
        <v>19076086.956521738</v>
      </c>
      <c r="D1007" s="107">
        <v>10719212</v>
      </c>
      <c r="E1007" s="107">
        <v>0</v>
      </c>
      <c r="F1007" s="109">
        <f t="shared" si="15"/>
        <v>43374</v>
      </c>
      <c r="G1007" s="14"/>
      <c r="H1007" s="14"/>
      <c r="I1007" s="14"/>
      <c r="J1007" s="13"/>
    </row>
    <row r="1008" spans="1:10" x14ac:dyDescent="0.25">
      <c r="A1008" s="105">
        <v>42887</v>
      </c>
      <c r="B1008" s="106">
        <v>17</v>
      </c>
      <c r="C1008" s="107">
        <v>19076086.956521738</v>
      </c>
      <c r="D1008" s="107">
        <v>10929150</v>
      </c>
      <c r="E1008" s="107">
        <v>0</v>
      </c>
      <c r="F1008" s="109">
        <f t="shared" si="15"/>
        <v>43405</v>
      </c>
      <c r="G1008" s="14"/>
      <c r="H1008" s="14"/>
      <c r="I1008" s="14"/>
      <c r="J1008" s="13"/>
    </row>
    <row r="1009" spans="1:10" x14ac:dyDescent="0.25">
      <c r="A1009" s="105">
        <v>42887</v>
      </c>
      <c r="B1009" s="106">
        <v>18</v>
      </c>
      <c r="C1009" s="107">
        <v>19076086.956521738</v>
      </c>
      <c r="D1009" s="107">
        <v>11089705</v>
      </c>
      <c r="E1009" s="107">
        <v>4647360</v>
      </c>
      <c r="F1009" s="109">
        <f t="shared" si="15"/>
        <v>43435</v>
      </c>
      <c r="G1009" s="14"/>
      <c r="H1009" s="14"/>
      <c r="I1009" s="14"/>
      <c r="J1009" s="13"/>
    </row>
    <row r="1010" spans="1:10" x14ac:dyDescent="0.25">
      <c r="A1010" s="105">
        <v>42887</v>
      </c>
      <c r="B1010" s="106">
        <v>19</v>
      </c>
      <c r="C1010" s="107">
        <v>19076086.956521738</v>
      </c>
      <c r="D1010" s="107">
        <v>11243740</v>
      </c>
      <c r="E1010" s="107">
        <v>4741440</v>
      </c>
      <c r="F1010" s="109">
        <f t="shared" si="15"/>
        <v>43466</v>
      </c>
      <c r="G1010" s="14"/>
      <c r="H1010" s="14"/>
      <c r="I1010" s="14"/>
      <c r="J1010" s="13"/>
    </row>
    <row r="1011" spans="1:10" x14ac:dyDescent="0.25">
      <c r="A1011" s="105">
        <v>42887</v>
      </c>
      <c r="B1011" s="106">
        <v>20</v>
      </c>
      <c r="C1011" s="107">
        <v>19076086.956521738</v>
      </c>
      <c r="D1011" s="107">
        <v>11380660</v>
      </c>
      <c r="E1011" s="107">
        <v>4810560</v>
      </c>
      <c r="F1011" s="109">
        <f t="shared" si="15"/>
        <v>43497</v>
      </c>
      <c r="G1011" s="14"/>
      <c r="H1011" s="14"/>
      <c r="I1011" s="14"/>
      <c r="J1011" s="13"/>
    </row>
    <row r="1012" spans="1:10" x14ac:dyDescent="0.25">
      <c r="A1012" s="105">
        <v>42887</v>
      </c>
      <c r="B1012" s="106">
        <v>21</v>
      </c>
      <c r="C1012" s="107">
        <v>19076086.956521738</v>
      </c>
      <c r="D1012" s="107">
        <v>11538770</v>
      </c>
      <c r="E1012" s="107">
        <v>4909440</v>
      </c>
      <c r="F1012" s="109">
        <f t="shared" si="15"/>
        <v>43525</v>
      </c>
      <c r="G1012" s="14"/>
      <c r="H1012" s="14"/>
      <c r="I1012" s="14"/>
      <c r="J1012" s="13"/>
    </row>
    <row r="1013" spans="1:10" x14ac:dyDescent="0.25">
      <c r="A1013" s="105">
        <v>42887</v>
      </c>
      <c r="B1013" s="106">
        <v>22</v>
      </c>
      <c r="C1013" s="107">
        <v>19076086.956521738</v>
      </c>
      <c r="D1013" s="107">
        <v>11665910</v>
      </c>
      <c r="E1013" s="107">
        <v>5001600</v>
      </c>
      <c r="F1013" s="109">
        <f t="shared" si="15"/>
        <v>43556</v>
      </c>
      <c r="G1013" s="14"/>
      <c r="H1013" s="14"/>
      <c r="I1013" s="14"/>
      <c r="J1013" s="13"/>
    </row>
    <row r="1014" spans="1:10" x14ac:dyDescent="0.25">
      <c r="A1014" s="105">
        <v>42887</v>
      </c>
      <c r="B1014" s="106">
        <v>23</v>
      </c>
      <c r="C1014" s="107">
        <v>19076086.956521738</v>
      </c>
      <c r="D1014" s="107">
        <v>11798755</v>
      </c>
      <c r="E1014" s="107">
        <v>5104320</v>
      </c>
      <c r="F1014" s="109">
        <f t="shared" si="15"/>
        <v>43586</v>
      </c>
      <c r="G1014" s="14"/>
      <c r="H1014" s="14"/>
      <c r="I1014" s="14"/>
      <c r="J1014" s="13"/>
    </row>
    <row r="1015" spans="1:10" x14ac:dyDescent="0.25">
      <c r="A1015" s="105">
        <v>42887</v>
      </c>
      <c r="B1015" s="106">
        <v>24</v>
      </c>
      <c r="C1015" s="107">
        <v>19076086.956521738</v>
      </c>
      <c r="D1015" s="107">
        <v>11929970</v>
      </c>
      <c r="E1015" s="107">
        <v>5232000</v>
      </c>
      <c r="F1015" s="109">
        <f t="shared" si="15"/>
        <v>43617</v>
      </c>
      <c r="G1015" s="14"/>
      <c r="H1015" s="14"/>
      <c r="I1015" s="14"/>
      <c r="J1015" s="13"/>
    </row>
    <row r="1016" spans="1:10" x14ac:dyDescent="0.25">
      <c r="A1016" s="105">
        <v>42887</v>
      </c>
      <c r="B1016" s="106">
        <v>25</v>
      </c>
      <c r="C1016" s="107">
        <v>19076086.956521738</v>
      </c>
      <c r="D1016" s="107">
        <v>12051405</v>
      </c>
      <c r="E1016" s="107">
        <v>5322240</v>
      </c>
      <c r="F1016" s="109">
        <f t="shared" si="15"/>
        <v>43647</v>
      </c>
      <c r="G1016" s="14"/>
      <c r="H1016" s="14"/>
      <c r="I1016" s="14"/>
      <c r="J1016" s="13"/>
    </row>
    <row r="1017" spans="1:10" x14ac:dyDescent="0.25">
      <c r="A1017" s="105">
        <v>42887</v>
      </c>
      <c r="B1017" s="106">
        <v>26</v>
      </c>
      <c r="C1017" s="107">
        <v>19076086.956521738</v>
      </c>
      <c r="D1017" s="107">
        <v>12140240</v>
      </c>
      <c r="E1017" s="107">
        <v>5378880</v>
      </c>
      <c r="F1017" s="109">
        <f t="shared" si="15"/>
        <v>43678</v>
      </c>
      <c r="G1017" s="14"/>
      <c r="H1017" s="14"/>
      <c r="I1017" s="14"/>
      <c r="J1017" s="13"/>
    </row>
    <row r="1018" spans="1:10" x14ac:dyDescent="0.25">
      <c r="A1018" s="105">
        <v>42887</v>
      </c>
      <c r="B1018" s="106">
        <v>27</v>
      </c>
      <c r="C1018" s="107">
        <v>19076086.956521738</v>
      </c>
      <c r="D1018" s="107">
        <v>12213590</v>
      </c>
      <c r="E1018" s="107">
        <v>5420160</v>
      </c>
      <c r="F1018" s="109">
        <f t="shared" si="15"/>
        <v>43709</v>
      </c>
      <c r="G1018" s="14"/>
      <c r="H1018" s="14"/>
      <c r="I1018" s="14"/>
      <c r="J1018" s="13"/>
    </row>
    <row r="1019" spans="1:10" x14ac:dyDescent="0.25">
      <c r="A1019" s="105">
        <v>42887</v>
      </c>
      <c r="B1019" s="106">
        <v>28</v>
      </c>
      <c r="C1019" s="107">
        <v>19076086.956521738</v>
      </c>
      <c r="D1019" s="107">
        <v>12277160</v>
      </c>
      <c r="E1019" s="107">
        <v>5460480</v>
      </c>
      <c r="F1019" s="109">
        <f t="shared" si="15"/>
        <v>43739</v>
      </c>
      <c r="G1019" s="14"/>
      <c r="H1019" s="14"/>
      <c r="I1019" s="14"/>
      <c r="J1019" s="13"/>
    </row>
    <row r="1020" spans="1:10" x14ac:dyDescent="0.25">
      <c r="A1020" s="105">
        <v>42887</v>
      </c>
      <c r="B1020" s="106">
        <v>29</v>
      </c>
      <c r="C1020" s="107">
        <v>19076086.956521738</v>
      </c>
      <c r="D1020" s="107">
        <v>12334210</v>
      </c>
      <c r="E1020" s="107">
        <v>5491200</v>
      </c>
      <c r="F1020" s="109">
        <f t="shared" si="15"/>
        <v>43770</v>
      </c>
      <c r="G1020" s="14"/>
      <c r="H1020" s="14"/>
      <c r="I1020" s="14"/>
      <c r="J1020" s="13"/>
    </row>
    <row r="1021" spans="1:10" x14ac:dyDescent="0.25">
      <c r="A1021" s="105">
        <v>42887</v>
      </c>
      <c r="B1021" s="106">
        <v>30</v>
      </c>
      <c r="C1021" s="107">
        <v>19076086.956521738</v>
      </c>
      <c r="D1021" s="107">
        <v>12384740</v>
      </c>
      <c r="E1021" s="107">
        <v>5515200</v>
      </c>
      <c r="F1021" s="109">
        <f t="shared" si="15"/>
        <v>43800</v>
      </c>
      <c r="G1021" s="14"/>
      <c r="H1021" s="14"/>
      <c r="I1021" s="14"/>
      <c r="J1021" s="13"/>
    </row>
    <row r="1022" spans="1:10" x14ac:dyDescent="0.25">
      <c r="A1022" s="105">
        <v>42917</v>
      </c>
      <c r="B1022" s="106">
        <v>0</v>
      </c>
      <c r="C1022" s="107">
        <v>20217391.304347821</v>
      </c>
      <c r="D1022" s="107">
        <v>1251676.0953898595</v>
      </c>
      <c r="E1022" s="107">
        <v>0</v>
      </c>
      <c r="F1022" s="109">
        <f t="shared" si="15"/>
        <v>42917</v>
      </c>
      <c r="G1022" s="14"/>
      <c r="H1022" s="14"/>
      <c r="I1022" s="14"/>
      <c r="J1022" s="13"/>
    </row>
    <row r="1023" spans="1:10" x14ac:dyDescent="0.25">
      <c r="A1023" s="105">
        <v>42917</v>
      </c>
      <c r="B1023" s="106">
        <v>1</v>
      </c>
      <c r="C1023" s="107">
        <v>20217391.304347821</v>
      </c>
      <c r="D1023" s="107">
        <v>2679540</v>
      </c>
      <c r="E1023" s="107">
        <v>0</v>
      </c>
      <c r="F1023" s="109">
        <f t="shared" si="15"/>
        <v>42948</v>
      </c>
      <c r="G1023" s="14"/>
      <c r="H1023" s="14"/>
      <c r="I1023" s="14"/>
      <c r="J1023" s="13"/>
    </row>
    <row r="1024" spans="1:10" x14ac:dyDescent="0.25">
      <c r="A1024" s="105">
        <v>42917</v>
      </c>
      <c r="B1024" s="106">
        <v>2</v>
      </c>
      <c r="C1024" s="107">
        <v>20217391.304347821</v>
      </c>
      <c r="D1024" s="107">
        <v>3828453.1241109218</v>
      </c>
      <c r="E1024" s="107">
        <v>0</v>
      </c>
      <c r="F1024" s="109">
        <f t="shared" si="15"/>
        <v>42979</v>
      </c>
      <c r="G1024" s="14"/>
      <c r="H1024" s="14"/>
      <c r="I1024" s="14"/>
      <c r="J1024" s="13"/>
    </row>
    <row r="1025" spans="1:10" x14ac:dyDescent="0.25">
      <c r="A1025" s="105">
        <v>42917</v>
      </c>
      <c r="B1025" s="106">
        <v>3</v>
      </c>
      <c r="C1025" s="107">
        <v>20217391.304347821</v>
      </c>
      <c r="D1025" s="107">
        <v>4701750</v>
      </c>
      <c r="E1025" s="107">
        <v>0</v>
      </c>
      <c r="F1025" s="109">
        <f t="shared" si="15"/>
        <v>43009</v>
      </c>
      <c r="G1025" s="14"/>
      <c r="H1025" s="14"/>
      <c r="I1025" s="14"/>
      <c r="J1025" s="13"/>
    </row>
    <row r="1026" spans="1:10" x14ac:dyDescent="0.25">
      <c r="A1026" s="105">
        <v>42917</v>
      </c>
      <c r="B1026" s="106">
        <v>4</v>
      </c>
      <c r="C1026" s="107">
        <v>20217391.304347821</v>
      </c>
      <c r="D1026" s="107">
        <v>5510610.6902563274</v>
      </c>
      <c r="E1026" s="107">
        <v>0</v>
      </c>
      <c r="F1026" s="109">
        <f t="shared" si="15"/>
        <v>43040</v>
      </c>
      <c r="G1026" s="14"/>
      <c r="H1026" s="14"/>
      <c r="I1026" s="14"/>
      <c r="J1026" s="13"/>
    </row>
    <row r="1027" spans="1:10" x14ac:dyDescent="0.25">
      <c r="A1027" s="105">
        <v>42917</v>
      </c>
      <c r="B1027" s="106">
        <v>5</v>
      </c>
      <c r="C1027" s="107">
        <v>20217391.304347821</v>
      </c>
      <c r="D1027" s="107">
        <v>6122560</v>
      </c>
      <c r="E1027" s="107">
        <v>0</v>
      </c>
      <c r="F1027" s="109">
        <f t="shared" ref="F1027:F1090" si="16">EDATE(A1027,B1027)</f>
        <v>43070</v>
      </c>
      <c r="G1027" s="14"/>
      <c r="H1027" s="14"/>
      <c r="I1027" s="14"/>
      <c r="J1027" s="13"/>
    </row>
    <row r="1028" spans="1:10" x14ac:dyDescent="0.25">
      <c r="A1028" s="105">
        <v>42917</v>
      </c>
      <c r="B1028" s="106">
        <v>6</v>
      </c>
      <c r="C1028" s="107">
        <v>20217391.304347821</v>
      </c>
      <c r="D1028" s="107">
        <v>6716880</v>
      </c>
      <c r="E1028" s="107">
        <v>0</v>
      </c>
      <c r="F1028" s="109">
        <f t="shared" si="16"/>
        <v>43101</v>
      </c>
      <c r="G1028" s="14"/>
      <c r="H1028" s="14"/>
      <c r="I1028" s="14"/>
      <c r="J1028" s="13"/>
    </row>
    <row r="1029" spans="1:10" x14ac:dyDescent="0.25">
      <c r="A1029" s="105">
        <v>42917</v>
      </c>
      <c r="B1029" s="106">
        <v>7</v>
      </c>
      <c r="C1029" s="107">
        <v>20217391.304347821</v>
      </c>
      <c r="D1029" s="107">
        <v>7219240</v>
      </c>
      <c r="E1029" s="107">
        <v>0</v>
      </c>
      <c r="F1029" s="109">
        <f t="shared" si="16"/>
        <v>43132</v>
      </c>
      <c r="G1029" s="14"/>
      <c r="H1029" s="14"/>
      <c r="I1029" s="14"/>
      <c r="J1029" s="13"/>
    </row>
    <row r="1030" spans="1:10" x14ac:dyDescent="0.25">
      <c r="A1030" s="105">
        <v>42917</v>
      </c>
      <c r="B1030" s="106">
        <v>8</v>
      </c>
      <c r="C1030" s="107">
        <v>20217391.304347821</v>
      </c>
      <c r="D1030" s="107">
        <v>7791520</v>
      </c>
      <c r="E1030" s="107">
        <v>0</v>
      </c>
      <c r="F1030" s="109">
        <f t="shared" si="16"/>
        <v>43160</v>
      </c>
      <c r="G1030" s="14"/>
      <c r="H1030" s="14"/>
      <c r="I1030" s="14"/>
      <c r="J1030" s="13"/>
    </row>
    <row r="1031" spans="1:10" x14ac:dyDescent="0.25">
      <c r="A1031" s="105">
        <v>42917</v>
      </c>
      <c r="B1031" s="106">
        <v>9</v>
      </c>
      <c r="C1031" s="107">
        <v>20217391.304347821</v>
      </c>
      <c r="D1031" s="107">
        <v>8273360</v>
      </c>
      <c r="E1031" s="107">
        <v>0</v>
      </c>
      <c r="F1031" s="109">
        <f t="shared" si="16"/>
        <v>43191</v>
      </c>
      <c r="G1031" s="14"/>
      <c r="H1031" s="14"/>
      <c r="I1031" s="14"/>
      <c r="J1031" s="13"/>
    </row>
    <row r="1032" spans="1:10" x14ac:dyDescent="0.25">
      <c r="A1032" s="105">
        <v>42917</v>
      </c>
      <c r="B1032" s="106">
        <v>10</v>
      </c>
      <c r="C1032" s="107">
        <v>20217391.304347821</v>
      </c>
      <c r="D1032" s="107">
        <v>8768120</v>
      </c>
      <c r="E1032" s="107">
        <v>0</v>
      </c>
      <c r="F1032" s="109">
        <f t="shared" si="16"/>
        <v>43221</v>
      </c>
      <c r="G1032" s="14"/>
      <c r="H1032" s="14"/>
      <c r="I1032" s="14"/>
      <c r="J1032" s="13"/>
    </row>
    <row r="1033" spans="1:10" x14ac:dyDescent="0.25">
      <c r="A1033" s="105">
        <v>42917</v>
      </c>
      <c r="B1033" s="106">
        <v>11</v>
      </c>
      <c r="C1033" s="107">
        <v>20217391.304347821</v>
      </c>
      <c r="D1033" s="107">
        <v>9655631.2299618479</v>
      </c>
      <c r="E1033" s="107">
        <v>0</v>
      </c>
      <c r="F1033" s="109">
        <f t="shared" si="16"/>
        <v>43252</v>
      </c>
      <c r="G1033" s="14"/>
      <c r="H1033" s="14"/>
      <c r="I1033" s="14"/>
      <c r="J1033" s="13"/>
    </row>
    <row r="1034" spans="1:10" x14ac:dyDescent="0.25">
      <c r="A1034" s="105">
        <v>42917</v>
      </c>
      <c r="B1034" s="106">
        <v>12</v>
      </c>
      <c r="C1034" s="107">
        <v>20217391.304347821</v>
      </c>
      <c r="D1034" s="107">
        <v>10235240</v>
      </c>
      <c r="E1034" s="107">
        <v>0</v>
      </c>
      <c r="F1034" s="109">
        <f t="shared" si="16"/>
        <v>43282</v>
      </c>
      <c r="G1034" s="14"/>
      <c r="H1034" s="14"/>
      <c r="I1034" s="14"/>
      <c r="J1034" s="13"/>
    </row>
    <row r="1035" spans="1:10" x14ac:dyDescent="0.25">
      <c r="A1035" s="105">
        <v>42917</v>
      </c>
      <c r="B1035" s="106">
        <v>13</v>
      </c>
      <c r="C1035" s="107">
        <v>20217391.304347821</v>
      </c>
      <c r="D1035" s="107">
        <v>10646040</v>
      </c>
      <c r="E1035" s="107">
        <v>0</v>
      </c>
      <c r="F1035" s="109">
        <f t="shared" si="16"/>
        <v>43313</v>
      </c>
      <c r="G1035" s="14"/>
      <c r="H1035" s="14"/>
      <c r="I1035" s="14"/>
      <c r="J1035" s="13"/>
    </row>
    <row r="1036" spans="1:10" x14ac:dyDescent="0.25">
      <c r="A1036" s="105">
        <v>42917</v>
      </c>
      <c r="B1036" s="106">
        <v>14</v>
      </c>
      <c r="C1036" s="107">
        <v>20217391.304347821</v>
      </c>
      <c r="D1036" s="107">
        <v>11227788.403110161</v>
      </c>
      <c r="E1036" s="107">
        <v>0</v>
      </c>
      <c r="F1036" s="109">
        <f t="shared" si="16"/>
        <v>43344</v>
      </c>
      <c r="G1036" s="14"/>
      <c r="H1036" s="14"/>
      <c r="I1036" s="14"/>
      <c r="J1036" s="13"/>
    </row>
    <row r="1037" spans="1:10" x14ac:dyDescent="0.25">
      <c r="A1037" s="105">
        <v>42917</v>
      </c>
      <c r="B1037" s="106">
        <v>15</v>
      </c>
      <c r="C1037" s="107">
        <v>20217391.304347821</v>
      </c>
      <c r="D1037" s="107">
        <v>11492236</v>
      </c>
      <c r="E1037" s="107">
        <v>0</v>
      </c>
      <c r="F1037" s="109">
        <f t="shared" si="16"/>
        <v>43374</v>
      </c>
      <c r="G1037" s="14"/>
      <c r="H1037" s="14"/>
      <c r="I1037" s="14"/>
      <c r="J1037" s="13"/>
    </row>
    <row r="1038" spans="1:10" x14ac:dyDescent="0.25">
      <c r="A1038" s="105">
        <v>42917</v>
      </c>
      <c r="B1038" s="106">
        <v>16</v>
      </c>
      <c r="C1038" s="107">
        <v>20217391.304347821</v>
      </c>
      <c r="D1038" s="107">
        <v>11751485</v>
      </c>
      <c r="E1038" s="107">
        <v>0</v>
      </c>
      <c r="F1038" s="109">
        <f t="shared" si="16"/>
        <v>43405</v>
      </c>
      <c r="G1038" s="14"/>
      <c r="H1038" s="14"/>
      <c r="I1038" s="14"/>
      <c r="J1038" s="13"/>
    </row>
    <row r="1039" spans="1:10" x14ac:dyDescent="0.25">
      <c r="A1039" s="105">
        <v>42917</v>
      </c>
      <c r="B1039" s="106">
        <v>17</v>
      </c>
      <c r="C1039" s="107">
        <v>20217391.304347821</v>
      </c>
      <c r="D1039" s="107">
        <v>11958495</v>
      </c>
      <c r="E1039" s="107">
        <v>0</v>
      </c>
      <c r="F1039" s="109">
        <f t="shared" si="16"/>
        <v>43435</v>
      </c>
      <c r="G1039" s="14"/>
      <c r="H1039" s="14"/>
      <c r="I1039" s="14"/>
      <c r="J1039" s="13"/>
    </row>
    <row r="1040" spans="1:10" x14ac:dyDescent="0.25">
      <c r="A1040" s="105">
        <v>42917</v>
      </c>
      <c r="B1040" s="106">
        <v>18</v>
      </c>
      <c r="C1040" s="107">
        <v>20217391.304347821</v>
      </c>
      <c r="D1040" s="107">
        <v>12154910</v>
      </c>
      <c r="E1040" s="107">
        <v>4360000</v>
      </c>
      <c r="F1040" s="109">
        <f t="shared" si="16"/>
        <v>43466</v>
      </c>
      <c r="G1040" s="14"/>
      <c r="H1040" s="14"/>
      <c r="I1040" s="14"/>
      <c r="J1040" s="13"/>
    </row>
    <row r="1041" spans="1:10" x14ac:dyDescent="0.25">
      <c r="A1041" s="105">
        <v>42917</v>
      </c>
      <c r="B1041" s="106">
        <v>19</v>
      </c>
      <c r="C1041" s="107">
        <v>20217391.304347821</v>
      </c>
      <c r="D1041" s="107">
        <v>12327690</v>
      </c>
      <c r="E1041" s="107">
        <v>4429600</v>
      </c>
      <c r="F1041" s="109">
        <f t="shared" si="16"/>
        <v>43497</v>
      </c>
      <c r="G1041" s="14"/>
      <c r="H1041" s="14"/>
      <c r="I1041" s="14"/>
      <c r="J1041" s="13"/>
    </row>
    <row r="1042" spans="1:10" x14ac:dyDescent="0.25">
      <c r="A1042" s="105">
        <v>42917</v>
      </c>
      <c r="B1042" s="106">
        <v>20</v>
      </c>
      <c r="C1042" s="107">
        <v>20217391.304347821</v>
      </c>
      <c r="D1042" s="107">
        <v>12524105</v>
      </c>
      <c r="E1042" s="107">
        <v>4523200</v>
      </c>
      <c r="F1042" s="109">
        <f t="shared" si="16"/>
        <v>43525</v>
      </c>
      <c r="G1042" s="14"/>
      <c r="H1042" s="14"/>
      <c r="I1042" s="14"/>
      <c r="J1042" s="13"/>
    </row>
    <row r="1043" spans="1:10" x14ac:dyDescent="0.25">
      <c r="A1043" s="105">
        <v>42917</v>
      </c>
      <c r="B1043" s="106">
        <v>21</v>
      </c>
      <c r="C1043" s="107">
        <v>20217391.304347821</v>
      </c>
      <c r="D1043" s="107">
        <v>12691180</v>
      </c>
      <c r="E1043" s="107">
        <v>4619200</v>
      </c>
      <c r="F1043" s="109">
        <f t="shared" si="16"/>
        <v>43556</v>
      </c>
      <c r="G1043" s="14"/>
      <c r="H1043" s="14"/>
      <c r="I1043" s="14"/>
      <c r="J1043" s="13"/>
    </row>
    <row r="1044" spans="1:10" x14ac:dyDescent="0.25">
      <c r="A1044" s="105">
        <v>42917</v>
      </c>
      <c r="B1044" s="106">
        <v>22</v>
      </c>
      <c r="C1044" s="107">
        <v>20217391.304347821</v>
      </c>
      <c r="D1044" s="107">
        <v>12862330</v>
      </c>
      <c r="E1044" s="107">
        <v>4720000</v>
      </c>
      <c r="F1044" s="109">
        <f t="shared" si="16"/>
        <v>43586</v>
      </c>
      <c r="G1044" s="14"/>
      <c r="H1044" s="14"/>
      <c r="I1044" s="14"/>
      <c r="J1044" s="13"/>
    </row>
    <row r="1045" spans="1:10" x14ac:dyDescent="0.25">
      <c r="A1045" s="105">
        <v>42917</v>
      </c>
      <c r="B1045" s="106">
        <v>23</v>
      </c>
      <c r="C1045" s="107">
        <v>20217391.304347821</v>
      </c>
      <c r="D1045" s="107">
        <v>13039185</v>
      </c>
      <c r="E1045" s="107">
        <v>4821600</v>
      </c>
      <c r="F1045" s="109">
        <f t="shared" si="16"/>
        <v>43617</v>
      </c>
      <c r="G1045" s="14"/>
      <c r="H1045" s="14"/>
      <c r="I1045" s="14"/>
      <c r="J1045" s="13"/>
    </row>
    <row r="1046" spans="1:10" x14ac:dyDescent="0.25">
      <c r="A1046" s="105">
        <v>42917</v>
      </c>
      <c r="B1046" s="106">
        <v>24</v>
      </c>
      <c r="C1046" s="107">
        <v>20217391.304347821</v>
      </c>
      <c r="D1046" s="107">
        <v>13211965</v>
      </c>
      <c r="E1046" s="107">
        <v>4973600</v>
      </c>
      <c r="F1046" s="109">
        <f t="shared" si="16"/>
        <v>43647</v>
      </c>
      <c r="G1046" s="14"/>
      <c r="H1046" s="14"/>
      <c r="I1046" s="14"/>
      <c r="J1046" s="13"/>
    </row>
    <row r="1047" spans="1:10" x14ac:dyDescent="0.25">
      <c r="A1047" s="105">
        <v>42917</v>
      </c>
      <c r="B1047" s="106">
        <v>25</v>
      </c>
      <c r="C1047" s="107">
        <v>20217391.304347821</v>
      </c>
      <c r="D1047" s="107">
        <v>13329325</v>
      </c>
      <c r="E1047" s="107">
        <v>5060000</v>
      </c>
      <c r="F1047" s="109">
        <f t="shared" si="16"/>
        <v>43678</v>
      </c>
      <c r="G1047" s="14"/>
      <c r="H1047" s="14"/>
      <c r="I1047" s="14"/>
      <c r="J1047" s="13"/>
    </row>
    <row r="1048" spans="1:10" x14ac:dyDescent="0.25">
      <c r="A1048" s="105">
        <v>42917</v>
      </c>
      <c r="B1048" s="106">
        <v>26</v>
      </c>
      <c r="C1048" s="107">
        <v>20217391.304347821</v>
      </c>
      <c r="D1048" s="107">
        <v>13416530</v>
      </c>
      <c r="E1048" s="107">
        <v>5102400</v>
      </c>
      <c r="F1048" s="109">
        <f t="shared" si="16"/>
        <v>43709</v>
      </c>
      <c r="G1048" s="14"/>
      <c r="H1048" s="14"/>
      <c r="I1048" s="14"/>
      <c r="J1048" s="13"/>
    </row>
    <row r="1049" spans="1:10" x14ac:dyDescent="0.25">
      <c r="A1049" s="105">
        <v>42917</v>
      </c>
      <c r="B1049" s="106">
        <v>27</v>
      </c>
      <c r="C1049" s="107">
        <v>20217391.304347821</v>
      </c>
      <c r="D1049" s="107">
        <v>13498030</v>
      </c>
      <c r="E1049" s="107">
        <v>5145600</v>
      </c>
      <c r="F1049" s="109">
        <f t="shared" si="16"/>
        <v>43739</v>
      </c>
      <c r="G1049" s="14"/>
      <c r="H1049" s="14"/>
      <c r="I1049" s="14"/>
      <c r="J1049" s="13"/>
    </row>
    <row r="1050" spans="1:10" x14ac:dyDescent="0.25">
      <c r="A1050" s="105">
        <v>42917</v>
      </c>
      <c r="B1050" s="106">
        <v>28</v>
      </c>
      <c r="C1050" s="107">
        <v>20217391.304347821</v>
      </c>
      <c r="D1050" s="107">
        <v>13565675</v>
      </c>
      <c r="E1050" s="107">
        <v>5176800</v>
      </c>
      <c r="F1050" s="109">
        <f t="shared" si="16"/>
        <v>43770</v>
      </c>
      <c r="G1050" s="14"/>
      <c r="H1050" s="14"/>
      <c r="I1050" s="14"/>
      <c r="J1050" s="13"/>
    </row>
    <row r="1051" spans="1:10" x14ac:dyDescent="0.25">
      <c r="A1051" s="105">
        <v>42917</v>
      </c>
      <c r="B1051" s="106">
        <v>29</v>
      </c>
      <c r="C1051" s="107">
        <v>20217391.304347821</v>
      </c>
      <c r="D1051" s="107">
        <v>13629245</v>
      </c>
      <c r="E1051" s="107">
        <v>5201600</v>
      </c>
      <c r="F1051" s="109">
        <f t="shared" si="16"/>
        <v>43800</v>
      </c>
      <c r="G1051" s="14"/>
      <c r="H1051" s="14"/>
      <c r="I1051" s="14"/>
      <c r="J1051" s="13"/>
    </row>
    <row r="1052" spans="1:10" x14ac:dyDescent="0.25">
      <c r="A1052" s="105">
        <v>42948</v>
      </c>
      <c r="B1052" s="106">
        <v>0</v>
      </c>
      <c r="C1052" s="107">
        <v>19545807.45341615</v>
      </c>
      <c r="D1052" s="107">
        <v>1146650</v>
      </c>
      <c r="E1052" s="107">
        <v>0</v>
      </c>
      <c r="F1052" s="109">
        <f t="shared" si="16"/>
        <v>42948</v>
      </c>
      <c r="G1052" s="14"/>
      <c r="H1052" s="14"/>
      <c r="I1052" s="14"/>
      <c r="J1052" s="13"/>
    </row>
    <row r="1053" spans="1:10" x14ac:dyDescent="0.25">
      <c r="A1053" s="105">
        <v>42948</v>
      </c>
      <c r="B1053" s="106">
        <v>1</v>
      </c>
      <c r="C1053" s="107">
        <v>19545807.45341615</v>
      </c>
      <c r="D1053" s="107">
        <v>2503651.1632748847</v>
      </c>
      <c r="E1053" s="107">
        <v>0</v>
      </c>
      <c r="F1053" s="109">
        <f t="shared" si="16"/>
        <v>42979</v>
      </c>
      <c r="G1053" s="14"/>
      <c r="H1053" s="14"/>
      <c r="I1053" s="14"/>
      <c r="J1053" s="13"/>
    </row>
    <row r="1054" spans="1:10" x14ac:dyDescent="0.25">
      <c r="A1054" s="105">
        <v>42948</v>
      </c>
      <c r="B1054" s="106">
        <v>2</v>
      </c>
      <c r="C1054" s="107">
        <v>19545807.45341615</v>
      </c>
      <c r="D1054" s="107">
        <v>3515250</v>
      </c>
      <c r="E1054" s="107">
        <v>0</v>
      </c>
      <c r="F1054" s="109">
        <f t="shared" si="16"/>
        <v>43009</v>
      </c>
      <c r="G1054" s="14"/>
      <c r="H1054" s="14"/>
      <c r="I1054" s="14"/>
      <c r="J1054" s="13"/>
    </row>
    <row r="1055" spans="1:10" x14ac:dyDescent="0.25">
      <c r="A1055" s="105">
        <v>42948</v>
      </c>
      <c r="B1055" s="106">
        <v>3</v>
      </c>
      <c r="C1055" s="107">
        <v>19545807.45341615</v>
      </c>
      <c r="D1055" s="107">
        <v>4364825.0348920459</v>
      </c>
      <c r="E1055" s="107">
        <v>0</v>
      </c>
      <c r="F1055" s="109">
        <f t="shared" si="16"/>
        <v>43040</v>
      </c>
      <c r="G1055" s="14"/>
      <c r="H1055" s="14"/>
      <c r="I1055" s="14"/>
      <c r="J1055" s="13"/>
    </row>
    <row r="1056" spans="1:10" x14ac:dyDescent="0.25">
      <c r="A1056" s="105">
        <v>42948</v>
      </c>
      <c r="B1056" s="106">
        <v>4</v>
      </c>
      <c r="C1056" s="107">
        <v>19545807.45341615</v>
      </c>
      <c r="D1056" s="107">
        <v>5009160</v>
      </c>
      <c r="E1056" s="107">
        <v>0</v>
      </c>
      <c r="F1056" s="109">
        <f t="shared" si="16"/>
        <v>43070</v>
      </c>
      <c r="G1056" s="14"/>
      <c r="H1056" s="14"/>
      <c r="I1056" s="14"/>
      <c r="J1056" s="13"/>
    </row>
    <row r="1057" spans="1:10" x14ac:dyDescent="0.25">
      <c r="A1057" s="105">
        <v>42948</v>
      </c>
      <c r="B1057" s="106">
        <v>5</v>
      </c>
      <c r="C1057" s="107">
        <v>19545807.45341615</v>
      </c>
      <c r="D1057" s="107">
        <v>5642240</v>
      </c>
      <c r="E1057" s="107">
        <v>0</v>
      </c>
      <c r="F1057" s="109">
        <f t="shared" si="16"/>
        <v>43101</v>
      </c>
      <c r="G1057" s="14"/>
      <c r="H1057" s="14"/>
      <c r="I1057" s="14"/>
      <c r="J1057" s="13"/>
    </row>
    <row r="1058" spans="1:10" x14ac:dyDescent="0.25">
      <c r="A1058" s="105">
        <v>42948</v>
      </c>
      <c r="B1058" s="106">
        <v>6</v>
      </c>
      <c r="C1058" s="107">
        <v>19545807.45341615</v>
      </c>
      <c r="D1058" s="107">
        <v>6163600</v>
      </c>
      <c r="E1058" s="107">
        <v>0</v>
      </c>
      <c r="F1058" s="109">
        <f t="shared" si="16"/>
        <v>43132</v>
      </c>
      <c r="G1058" s="14"/>
      <c r="H1058" s="14"/>
      <c r="I1058" s="14"/>
      <c r="J1058" s="13"/>
    </row>
    <row r="1059" spans="1:10" x14ac:dyDescent="0.25">
      <c r="A1059" s="105">
        <v>42948</v>
      </c>
      <c r="B1059" s="106">
        <v>7</v>
      </c>
      <c r="C1059" s="107">
        <v>19545807.45341615</v>
      </c>
      <c r="D1059" s="107">
        <v>6749560</v>
      </c>
      <c r="E1059" s="107">
        <v>0</v>
      </c>
      <c r="F1059" s="109">
        <f t="shared" si="16"/>
        <v>43160</v>
      </c>
      <c r="G1059" s="14"/>
      <c r="H1059" s="14"/>
      <c r="I1059" s="14"/>
      <c r="J1059" s="13"/>
    </row>
    <row r="1060" spans="1:10" x14ac:dyDescent="0.25">
      <c r="A1060" s="105">
        <v>42948</v>
      </c>
      <c r="B1060" s="106">
        <v>8</v>
      </c>
      <c r="C1060" s="107">
        <v>19545807.45341615</v>
      </c>
      <c r="D1060" s="107">
        <v>7235200</v>
      </c>
      <c r="E1060" s="107">
        <v>0</v>
      </c>
      <c r="F1060" s="109">
        <f t="shared" si="16"/>
        <v>43191</v>
      </c>
      <c r="G1060" s="14"/>
      <c r="H1060" s="14"/>
      <c r="I1060" s="14"/>
      <c r="J1060" s="13"/>
    </row>
    <row r="1061" spans="1:10" x14ac:dyDescent="0.25">
      <c r="A1061" s="105">
        <v>42948</v>
      </c>
      <c r="B1061" s="106">
        <v>9</v>
      </c>
      <c r="C1061" s="107">
        <v>19545807.45341615</v>
      </c>
      <c r="D1061" s="107">
        <v>7722360</v>
      </c>
      <c r="E1061" s="107">
        <v>0</v>
      </c>
      <c r="F1061" s="109">
        <f t="shared" si="16"/>
        <v>43221</v>
      </c>
      <c r="G1061" s="14"/>
      <c r="H1061" s="14"/>
      <c r="I1061" s="14"/>
      <c r="J1061" s="13"/>
    </row>
    <row r="1062" spans="1:10" x14ac:dyDescent="0.25">
      <c r="A1062" s="105">
        <v>42948</v>
      </c>
      <c r="B1062" s="106">
        <v>10</v>
      </c>
      <c r="C1062" s="107">
        <v>19545807.45341615</v>
      </c>
      <c r="D1062" s="107">
        <v>8520323.8917447291</v>
      </c>
      <c r="E1062" s="107">
        <v>0</v>
      </c>
      <c r="F1062" s="109">
        <f t="shared" si="16"/>
        <v>43252</v>
      </c>
      <c r="G1062" s="14"/>
      <c r="H1062" s="14"/>
      <c r="I1062" s="14"/>
      <c r="J1062" s="13"/>
    </row>
    <row r="1063" spans="1:10" x14ac:dyDescent="0.25">
      <c r="A1063" s="105">
        <v>42948</v>
      </c>
      <c r="B1063" s="106">
        <v>11</v>
      </c>
      <c r="C1063" s="107">
        <v>19545807.45341615</v>
      </c>
      <c r="D1063" s="107">
        <v>9094480</v>
      </c>
      <c r="E1063" s="107">
        <v>0</v>
      </c>
      <c r="F1063" s="109">
        <f t="shared" si="16"/>
        <v>43282</v>
      </c>
      <c r="G1063" s="14"/>
      <c r="H1063" s="14"/>
      <c r="I1063" s="14"/>
      <c r="J1063" s="13"/>
    </row>
    <row r="1064" spans="1:10" x14ac:dyDescent="0.25">
      <c r="A1064" s="105">
        <v>42948</v>
      </c>
      <c r="B1064" s="106">
        <v>12</v>
      </c>
      <c r="C1064" s="107">
        <v>19545807.45341615</v>
      </c>
      <c r="D1064" s="107">
        <v>9570850</v>
      </c>
      <c r="E1064" s="107">
        <v>0</v>
      </c>
      <c r="F1064" s="109">
        <f t="shared" si="16"/>
        <v>43313</v>
      </c>
      <c r="G1064" s="14"/>
      <c r="H1064" s="14"/>
      <c r="I1064" s="14"/>
      <c r="J1064" s="13"/>
    </row>
    <row r="1065" spans="1:10" x14ac:dyDescent="0.25">
      <c r="A1065" s="105">
        <v>42948</v>
      </c>
      <c r="B1065" s="106">
        <v>13</v>
      </c>
      <c r="C1065" s="107">
        <v>19545807.45341615</v>
      </c>
      <c r="D1065" s="107">
        <v>10134552.102763958</v>
      </c>
      <c r="E1065" s="107">
        <v>0</v>
      </c>
      <c r="F1065" s="109">
        <f t="shared" si="16"/>
        <v>43344</v>
      </c>
      <c r="G1065" s="14"/>
      <c r="H1065" s="14"/>
      <c r="I1065" s="14"/>
      <c r="J1065" s="13"/>
    </row>
    <row r="1066" spans="1:10" x14ac:dyDescent="0.25">
      <c r="A1066" s="105">
        <v>42948</v>
      </c>
      <c r="B1066" s="106">
        <v>14</v>
      </c>
      <c r="C1066" s="107">
        <v>19545807.45341615</v>
      </c>
      <c r="D1066" s="107">
        <v>10406592</v>
      </c>
      <c r="E1066" s="107">
        <v>0</v>
      </c>
      <c r="F1066" s="109">
        <f t="shared" si="16"/>
        <v>43374</v>
      </c>
      <c r="G1066" s="14"/>
      <c r="H1066" s="14"/>
      <c r="I1066" s="14"/>
      <c r="J1066" s="13"/>
    </row>
    <row r="1067" spans="1:10" x14ac:dyDescent="0.25">
      <c r="A1067" s="105">
        <v>42948</v>
      </c>
      <c r="B1067" s="106">
        <v>15</v>
      </c>
      <c r="C1067" s="107">
        <v>19545807.45341615</v>
      </c>
      <c r="D1067" s="107">
        <v>10670795</v>
      </c>
      <c r="E1067" s="107">
        <v>0</v>
      </c>
      <c r="F1067" s="109">
        <f t="shared" si="16"/>
        <v>43405</v>
      </c>
      <c r="G1067" s="14"/>
      <c r="H1067" s="14"/>
      <c r="I1067" s="14"/>
      <c r="J1067" s="13"/>
    </row>
    <row r="1068" spans="1:10" x14ac:dyDescent="0.25">
      <c r="A1068" s="105">
        <v>42948</v>
      </c>
      <c r="B1068" s="106">
        <v>16</v>
      </c>
      <c r="C1068" s="107">
        <v>19545807.45341615</v>
      </c>
      <c r="D1068" s="107">
        <v>10882695</v>
      </c>
      <c r="E1068" s="107">
        <v>0</v>
      </c>
      <c r="F1068" s="109">
        <f t="shared" si="16"/>
        <v>43435</v>
      </c>
      <c r="G1068" s="14"/>
      <c r="H1068" s="14"/>
      <c r="I1068" s="14"/>
      <c r="J1068" s="13"/>
    </row>
    <row r="1069" spans="1:10" x14ac:dyDescent="0.25">
      <c r="A1069" s="105">
        <v>42948</v>
      </c>
      <c r="B1069" s="106">
        <v>17</v>
      </c>
      <c r="C1069" s="107">
        <v>19545807.45341615</v>
      </c>
      <c r="D1069" s="107">
        <v>11082370</v>
      </c>
      <c r="E1069" s="107">
        <v>0</v>
      </c>
      <c r="F1069" s="109">
        <f t="shared" si="16"/>
        <v>43466</v>
      </c>
      <c r="G1069" s="14"/>
      <c r="H1069" s="14"/>
      <c r="I1069" s="14"/>
      <c r="J1069" s="13"/>
    </row>
    <row r="1070" spans="1:10" x14ac:dyDescent="0.25">
      <c r="A1070" s="105">
        <v>42948</v>
      </c>
      <c r="B1070" s="106">
        <v>18</v>
      </c>
      <c r="C1070" s="107">
        <v>19545807.45341615</v>
      </c>
      <c r="D1070" s="107">
        <v>11260855</v>
      </c>
      <c r="E1070" s="107">
        <v>4468800</v>
      </c>
      <c r="F1070" s="109">
        <f t="shared" si="16"/>
        <v>43497</v>
      </c>
      <c r="G1070" s="14"/>
      <c r="H1070" s="14"/>
      <c r="I1070" s="14"/>
      <c r="J1070" s="13"/>
    </row>
    <row r="1071" spans="1:10" x14ac:dyDescent="0.25">
      <c r="A1071" s="105">
        <v>42948</v>
      </c>
      <c r="B1071" s="106">
        <v>19</v>
      </c>
      <c r="C1071" s="107">
        <v>19545807.45341615</v>
      </c>
      <c r="D1071" s="107">
        <v>11463790</v>
      </c>
      <c r="E1071" s="107">
        <v>4575360</v>
      </c>
      <c r="F1071" s="109">
        <f t="shared" si="16"/>
        <v>43525</v>
      </c>
      <c r="G1071" s="14"/>
      <c r="H1071" s="14"/>
      <c r="I1071" s="14"/>
      <c r="J1071" s="13"/>
    </row>
    <row r="1072" spans="1:10" x14ac:dyDescent="0.25">
      <c r="A1072" s="105">
        <v>42948</v>
      </c>
      <c r="B1072" s="106">
        <v>20</v>
      </c>
      <c r="C1072" s="107">
        <v>19545807.45341615</v>
      </c>
      <c r="D1072" s="107">
        <v>11636570</v>
      </c>
      <c r="E1072" s="107">
        <v>4682880</v>
      </c>
      <c r="F1072" s="109">
        <f t="shared" si="16"/>
        <v>43556</v>
      </c>
      <c r="G1072" s="14"/>
      <c r="H1072" s="14"/>
      <c r="I1072" s="14"/>
      <c r="J1072" s="13"/>
    </row>
    <row r="1073" spans="1:10" x14ac:dyDescent="0.25">
      <c r="A1073" s="105">
        <v>42948</v>
      </c>
      <c r="B1073" s="106">
        <v>21</v>
      </c>
      <c r="C1073" s="107">
        <v>19545807.45341615</v>
      </c>
      <c r="D1073" s="107">
        <v>11808535</v>
      </c>
      <c r="E1073" s="107">
        <v>4796160</v>
      </c>
      <c r="F1073" s="109">
        <f t="shared" si="16"/>
        <v>43586</v>
      </c>
      <c r="G1073" s="14"/>
      <c r="H1073" s="14"/>
      <c r="I1073" s="14"/>
      <c r="J1073" s="13"/>
    </row>
    <row r="1074" spans="1:10" x14ac:dyDescent="0.25">
      <c r="A1074" s="105">
        <v>42948</v>
      </c>
      <c r="B1074" s="106">
        <v>22</v>
      </c>
      <c r="C1074" s="107">
        <v>19545807.45341615</v>
      </c>
      <c r="D1074" s="107">
        <v>11979685</v>
      </c>
      <c r="E1074" s="107">
        <v>4907520</v>
      </c>
      <c r="F1074" s="109">
        <f t="shared" si="16"/>
        <v>43617</v>
      </c>
      <c r="G1074" s="14"/>
      <c r="H1074" s="14"/>
      <c r="I1074" s="14"/>
      <c r="J1074" s="13"/>
    </row>
    <row r="1075" spans="1:10" x14ac:dyDescent="0.25">
      <c r="A1075" s="105">
        <v>42948</v>
      </c>
      <c r="B1075" s="106">
        <v>23</v>
      </c>
      <c r="C1075" s="107">
        <v>19545807.45341615</v>
      </c>
      <c r="D1075" s="107">
        <v>12157355</v>
      </c>
      <c r="E1075" s="107">
        <v>5040000</v>
      </c>
      <c r="F1075" s="109">
        <f t="shared" si="16"/>
        <v>43647</v>
      </c>
      <c r="G1075" s="14"/>
      <c r="H1075" s="14"/>
      <c r="I1075" s="14"/>
      <c r="J1075" s="13"/>
    </row>
    <row r="1076" spans="1:10" x14ac:dyDescent="0.25">
      <c r="A1076" s="105">
        <v>42948</v>
      </c>
      <c r="B1076" s="106">
        <v>24</v>
      </c>
      <c r="C1076" s="107">
        <v>19545807.45341615</v>
      </c>
      <c r="D1076" s="107">
        <v>12293460</v>
      </c>
      <c r="E1076" s="107">
        <v>5207040</v>
      </c>
      <c r="F1076" s="109">
        <f t="shared" si="16"/>
        <v>43678</v>
      </c>
      <c r="G1076" s="14"/>
      <c r="H1076" s="14"/>
      <c r="I1076" s="14"/>
      <c r="J1076" s="13"/>
    </row>
    <row r="1077" spans="1:10" x14ac:dyDescent="0.25">
      <c r="A1077" s="105">
        <v>42948</v>
      </c>
      <c r="B1077" s="106">
        <v>25</v>
      </c>
      <c r="C1077" s="107">
        <v>19545807.45341615</v>
      </c>
      <c r="D1077" s="107">
        <v>12393705</v>
      </c>
      <c r="E1077" s="107">
        <v>5279040</v>
      </c>
      <c r="F1077" s="109">
        <f t="shared" si="16"/>
        <v>43709</v>
      </c>
      <c r="G1077" s="14"/>
      <c r="H1077" s="14"/>
      <c r="I1077" s="14"/>
      <c r="J1077" s="13"/>
    </row>
    <row r="1078" spans="1:10" x14ac:dyDescent="0.25">
      <c r="A1078" s="105">
        <v>42948</v>
      </c>
      <c r="B1078" s="106">
        <v>26</v>
      </c>
      <c r="C1078" s="107">
        <v>19545807.45341615</v>
      </c>
      <c r="D1078" s="107">
        <v>12476835</v>
      </c>
      <c r="E1078" s="107">
        <v>5332800</v>
      </c>
      <c r="F1078" s="109">
        <f t="shared" si="16"/>
        <v>43739</v>
      </c>
      <c r="G1078" s="14"/>
      <c r="H1078" s="14"/>
      <c r="I1078" s="14"/>
      <c r="J1078" s="13"/>
    </row>
    <row r="1079" spans="1:10" x14ac:dyDescent="0.25">
      <c r="A1079" s="105">
        <v>42948</v>
      </c>
      <c r="B1079" s="106">
        <v>27</v>
      </c>
      <c r="C1079" s="107">
        <v>19545807.45341615</v>
      </c>
      <c r="D1079" s="107">
        <v>12549370</v>
      </c>
      <c r="E1079" s="107">
        <v>5371200</v>
      </c>
      <c r="F1079" s="109">
        <f t="shared" si="16"/>
        <v>43770</v>
      </c>
      <c r="G1079" s="14"/>
      <c r="H1079" s="14"/>
      <c r="I1079" s="14"/>
      <c r="J1079" s="13"/>
    </row>
    <row r="1080" spans="1:10" x14ac:dyDescent="0.25">
      <c r="A1080" s="105">
        <v>42948</v>
      </c>
      <c r="B1080" s="106">
        <v>28</v>
      </c>
      <c r="C1080" s="107">
        <v>19545807.45341615</v>
      </c>
      <c r="D1080" s="107">
        <v>12614570</v>
      </c>
      <c r="E1080" s="107">
        <v>5403840</v>
      </c>
      <c r="F1080" s="109">
        <f t="shared" si="16"/>
        <v>43800</v>
      </c>
      <c r="G1080" s="14"/>
      <c r="H1080" s="14"/>
      <c r="I1080" s="14"/>
      <c r="J1080" s="13"/>
    </row>
    <row r="1081" spans="1:10" x14ac:dyDescent="0.25">
      <c r="A1081" s="105">
        <v>42979</v>
      </c>
      <c r="B1081" s="106">
        <v>0</v>
      </c>
      <c r="C1081" s="107">
        <v>18416149.068322986</v>
      </c>
      <c r="D1081" s="107">
        <v>1090529.0717164443</v>
      </c>
      <c r="E1081" s="107">
        <v>0</v>
      </c>
      <c r="F1081" s="109">
        <f t="shared" si="16"/>
        <v>42979</v>
      </c>
      <c r="G1081" s="14"/>
      <c r="H1081" s="14"/>
      <c r="I1081" s="14"/>
      <c r="J1081" s="13"/>
    </row>
    <row r="1082" spans="1:10" x14ac:dyDescent="0.25">
      <c r="A1082" s="105">
        <v>42979</v>
      </c>
      <c r="B1082" s="106">
        <v>1</v>
      </c>
      <c r="C1082" s="107">
        <v>18416149.068322986</v>
      </c>
      <c r="D1082" s="107">
        <v>2403000</v>
      </c>
      <c r="E1082" s="107">
        <v>0</v>
      </c>
      <c r="F1082" s="109">
        <f t="shared" si="16"/>
        <v>43009</v>
      </c>
      <c r="G1082" s="14"/>
      <c r="H1082" s="14"/>
      <c r="I1082" s="14"/>
      <c r="J1082" s="13"/>
    </row>
    <row r="1083" spans="1:10" x14ac:dyDescent="0.25">
      <c r="A1083" s="105">
        <v>42979</v>
      </c>
      <c r="B1083" s="106">
        <v>2</v>
      </c>
      <c r="C1083" s="107">
        <v>18416149.068322986</v>
      </c>
      <c r="D1083" s="107">
        <v>3360258.7974107708</v>
      </c>
      <c r="E1083" s="107">
        <v>0</v>
      </c>
      <c r="F1083" s="109">
        <f t="shared" si="16"/>
        <v>43040</v>
      </c>
      <c r="G1083" s="14"/>
      <c r="H1083" s="14"/>
      <c r="I1083" s="14"/>
      <c r="J1083" s="13"/>
    </row>
    <row r="1084" spans="1:10" x14ac:dyDescent="0.25">
      <c r="A1084" s="105">
        <v>42979</v>
      </c>
      <c r="B1084" s="106">
        <v>3</v>
      </c>
      <c r="C1084" s="107">
        <v>18416149.068322986</v>
      </c>
      <c r="D1084" s="107">
        <v>4064480</v>
      </c>
      <c r="E1084" s="107">
        <v>0</v>
      </c>
      <c r="F1084" s="109">
        <f t="shared" si="16"/>
        <v>43070</v>
      </c>
      <c r="G1084" s="14"/>
      <c r="H1084" s="14"/>
      <c r="I1084" s="14"/>
      <c r="J1084" s="13"/>
    </row>
    <row r="1085" spans="1:10" x14ac:dyDescent="0.25">
      <c r="A1085" s="105">
        <v>42979</v>
      </c>
      <c r="B1085" s="106">
        <v>4</v>
      </c>
      <c r="C1085" s="107">
        <v>18416149.068322986</v>
      </c>
      <c r="D1085" s="107">
        <v>4741640</v>
      </c>
      <c r="E1085" s="107">
        <v>0</v>
      </c>
      <c r="F1085" s="109">
        <f t="shared" si="16"/>
        <v>43101</v>
      </c>
      <c r="G1085" s="14"/>
      <c r="H1085" s="14"/>
      <c r="I1085" s="14"/>
      <c r="J1085" s="13"/>
    </row>
    <row r="1086" spans="1:10" x14ac:dyDescent="0.25">
      <c r="A1086" s="105">
        <v>42979</v>
      </c>
      <c r="B1086" s="106">
        <v>5</v>
      </c>
      <c r="C1086" s="107">
        <v>18416149.068322986</v>
      </c>
      <c r="D1086" s="107">
        <v>5302520</v>
      </c>
      <c r="E1086" s="107">
        <v>0</v>
      </c>
      <c r="F1086" s="109">
        <f t="shared" si="16"/>
        <v>43132</v>
      </c>
      <c r="G1086" s="14"/>
      <c r="H1086" s="14"/>
      <c r="I1086" s="14"/>
      <c r="J1086" s="13"/>
    </row>
    <row r="1087" spans="1:10" x14ac:dyDescent="0.25">
      <c r="A1087" s="105">
        <v>42979</v>
      </c>
      <c r="B1087" s="106">
        <v>6</v>
      </c>
      <c r="C1087" s="107">
        <v>18416149.068322986</v>
      </c>
      <c r="D1087" s="107">
        <v>5890000</v>
      </c>
      <c r="E1087" s="107">
        <v>0</v>
      </c>
      <c r="F1087" s="109">
        <f t="shared" si="16"/>
        <v>43160</v>
      </c>
      <c r="G1087" s="14"/>
      <c r="H1087" s="14"/>
      <c r="I1087" s="14"/>
      <c r="J1087" s="13"/>
    </row>
    <row r="1088" spans="1:10" x14ac:dyDescent="0.25">
      <c r="A1088" s="105">
        <v>42979</v>
      </c>
      <c r="B1088" s="106">
        <v>7</v>
      </c>
      <c r="C1088" s="107">
        <v>18416149.068322986</v>
      </c>
      <c r="D1088" s="107">
        <v>6386280</v>
      </c>
      <c r="E1088" s="107">
        <v>0</v>
      </c>
      <c r="F1088" s="109">
        <f t="shared" si="16"/>
        <v>43191</v>
      </c>
      <c r="G1088" s="14"/>
      <c r="H1088" s="14"/>
      <c r="I1088" s="14"/>
      <c r="J1088" s="13"/>
    </row>
    <row r="1089" spans="1:10" x14ac:dyDescent="0.25">
      <c r="A1089" s="105">
        <v>42979</v>
      </c>
      <c r="B1089" s="106">
        <v>8</v>
      </c>
      <c r="C1089" s="107">
        <v>18416149.068322986</v>
      </c>
      <c r="D1089" s="107">
        <v>6858240</v>
      </c>
      <c r="E1089" s="107">
        <v>0</v>
      </c>
      <c r="F1089" s="109">
        <f t="shared" si="16"/>
        <v>43221</v>
      </c>
      <c r="G1089" s="14"/>
      <c r="H1089" s="14"/>
      <c r="I1089" s="14"/>
      <c r="J1089" s="13"/>
    </row>
    <row r="1090" spans="1:10" x14ac:dyDescent="0.25">
      <c r="A1090" s="105">
        <v>42979</v>
      </c>
      <c r="B1090" s="106">
        <v>9</v>
      </c>
      <c r="C1090" s="107">
        <v>18416149.068322986</v>
      </c>
      <c r="D1090" s="107">
        <v>7593156.2322007483</v>
      </c>
      <c r="E1090" s="107">
        <v>0</v>
      </c>
      <c r="F1090" s="109">
        <f t="shared" si="16"/>
        <v>43252</v>
      </c>
      <c r="G1090" s="14"/>
      <c r="H1090" s="14"/>
      <c r="I1090" s="14"/>
      <c r="J1090" s="13"/>
    </row>
    <row r="1091" spans="1:10" x14ac:dyDescent="0.25">
      <c r="A1091" s="105">
        <v>42979</v>
      </c>
      <c r="B1091" s="106">
        <v>10</v>
      </c>
      <c r="C1091" s="107">
        <v>18416149.068322986</v>
      </c>
      <c r="D1091" s="107">
        <v>8084860</v>
      </c>
      <c r="E1091" s="107">
        <v>0</v>
      </c>
      <c r="F1091" s="109">
        <f t="shared" ref="F1091:F1154" si="17">EDATE(A1091,B1091)</f>
        <v>43282</v>
      </c>
      <c r="G1091" s="14"/>
      <c r="H1091" s="14"/>
      <c r="I1091" s="14"/>
      <c r="J1091" s="13"/>
    </row>
    <row r="1092" spans="1:10" x14ac:dyDescent="0.25">
      <c r="A1092" s="105">
        <v>42979</v>
      </c>
      <c r="B1092" s="106">
        <v>11</v>
      </c>
      <c r="C1092" s="107">
        <v>18416149.068322986</v>
      </c>
      <c r="D1092" s="107">
        <v>8528050</v>
      </c>
      <c r="E1092" s="107">
        <v>0</v>
      </c>
      <c r="F1092" s="109">
        <f t="shared" si="17"/>
        <v>43313</v>
      </c>
      <c r="G1092" s="14"/>
      <c r="H1092" s="14"/>
      <c r="I1092" s="14"/>
      <c r="J1092" s="13"/>
    </row>
    <row r="1093" spans="1:10" x14ac:dyDescent="0.25">
      <c r="A1093" s="105">
        <v>42979</v>
      </c>
      <c r="B1093" s="106">
        <v>12</v>
      </c>
      <c r="C1093" s="107">
        <v>18416149.068322986</v>
      </c>
      <c r="D1093" s="107">
        <v>9106244.4616810773</v>
      </c>
      <c r="E1093" s="107">
        <v>0</v>
      </c>
      <c r="F1093" s="109">
        <f t="shared" si="17"/>
        <v>43344</v>
      </c>
      <c r="G1093" s="14"/>
      <c r="H1093" s="14"/>
      <c r="I1093" s="14"/>
      <c r="J1093" s="13"/>
    </row>
    <row r="1094" spans="1:10" x14ac:dyDescent="0.25">
      <c r="A1094" s="105">
        <v>42979</v>
      </c>
      <c r="B1094" s="106">
        <v>13</v>
      </c>
      <c r="C1094" s="107">
        <v>18416149.068322986</v>
      </c>
      <c r="D1094" s="107">
        <v>9389968</v>
      </c>
      <c r="E1094" s="107">
        <v>0</v>
      </c>
      <c r="F1094" s="109">
        <f t="shared" si="17"/>
        <v>43374</v>
      </c>
      <c r="G1094" s="14"/>
      <c r="H1094" s="14"/>
      <c r="I1094" s="14"/>
      <c r="J1094" s="13"/>
    </row>
    <row r="1095" spans="1:10" x14ac:dyDescent="0.25">
      <c r="A1095" s="105">
        <v>42979</v>
      </c>
      <c r="B1095" s="106">
        <v>14</v>
      </c>
      <c r="C1095" s="107">
        <v>18416149.068322986</v>
      </c>
      <c r="D1095" s="107">
        <v>9647970</v>
      </c>
      <c r="E1095" s="107">
        <v>0</v>
      </c>
      <c r="F1095" s="109">
        <f t="shared" si="17"/>
        <v>43405</v>
      </c>
      <c r="G1095" s="14"/>
      <c r="H1095" s="14"/>
      <c r="I1095" s="14"/>
      <c r="J1095" s="13"/>
    </row>
    <row r="1096" spans="1:10" x14ac:dyDescent="0.25">
      <c r="A1096" s="105">
        <v>42979</v>
      </c>
      <c r="B1096" s="106">
        <v>15</v>
      </c>
      <c r="C1096" s="107">
        <v>18416149.068322986</v>
      </c>
      <c r="D1096" s="107">
        <v>9857425</v>
      </c>
      <c r="E1096" s="107">
        <v>0</v>
      </c>
      <c r="F1096" s="109">
        <f t="shared" si="17"/>
        <v>43435</v>
      </c>
      <c r="G1096" s="14"/>
      <c r="H1096" s="14"/>
      <c r="I1096" s="14"/>
      <c r="J1096" s="13"/>
    </row>
    <row r="1097" spans="1:10" x14ac:dyDescent="0.25">
      <c r="A1097" s="105">
        <v>42979</v>
      </c>
      <c r="B1097" s="106">
        <v>16</v>
      </c>
      <c r="C1097" s="107">
        <v>18416149.068322986</v>
      </c>
      <c r="D1097" s="107">
        <v>10056285</v>
      </c>
      <c r="E1097" s="107">
        <v>0</v>
      </c>
      <c r="F1097" s="109">
        <f t="shared" si="17"/>
        <v>43466</v>
      </c>
      <c r="G1097" s="14"/>
      <c r="H1097" s="14"/>
      <c r="I1097" s="14"/>
      <c r="J1097" s="13"/>
    </row>
    <row r="1098" spans="1:10" x14ac:dyDescent="0.25">
      <c r="A1098" s="105">
        <v>42979</v>
      </c>
      <c r="B1098" s="106">
        <v>17</v>
      </c>
      <c r="C1098" s="107">
        <v>18416149.068322986</v>
      </c>
      <c r="D1098" s="107">
        <v>10229880</v>
      </c>
      <c r="E1098" s="107">
        <v>0</v>
      </c>
      <c r="F1098" s="109">
        <f t="shared" si="17"/>
        <v>43497</v>
      </c>
      <c r="G1098" s="14"/>
      <c r="H1098" s="14"/>
      <c r="I1098" s="14"/>
      <c r="J1098" s="13"/>
    </row>
    <row r="1099" spans="1:10" x14ac:dyDescent="0.25">
      <c r="A1099" s="105">
        <v>42979</v>
      </c>
      <c r="B1099" s="106">
        <v>18</v>
      </c>
      <c r="C1099" s="107">
        <v>18416149.068322986</v>
      </c>
      <c r="D1099" s="107">
        <v>10422220</v>
      </c>
      <c r="E1099" s="107">
        <v>4508400</v>
      </c>
      <c r="F1099" s="109">
        <f t="shared" si="17"/>
        <v>43525</v>
      </c>
      <c r="G1099" s="14"/>
      <c r="H1099" s="14"/>
      <c r="I1099" s="14"/>
      <c r="J1099" s="13"/>
    </row>
    <row r="1100" spans="1:10" x14ac:dyDescent="0.25">
      <c r="A1100" s="105">
        <v>42979</v>
      </c>
      <c r="B1100" s="106">
        <v>19</v>
      </c>
      <c r="C1100" s="107">
        <v>18416149.068322986</v>
      </c>
      <c r="D1100" s="107">
        <v>10590110</v>
      </c>
      <c r="E1100" s="107">
        <v>4624800</v>
      </c>
      <c r="F1100" s="109">
        <f t="shared" si="17"/>
        <v>43556</v>
      </c>
      <c r="G1100" s="14"/>
      <c r="H1100" s="14"/>
      <c r="I1100" s="14"/>
      <c r="J1100" s="13"/>
    </row>
    <row r="1101" spans="1:10" x14ac:dyDescent="0.25">
      <c r="A1101" s="105">
        <v>42979</v>
      </c>
      <c r="B1101" s="106">
        <v>20</v>
      </c>
      <c r="C1101" s="107">
        <v>18416149.068322986</v>
      </c>
      <c r="D1101" s="107">
        <v>10752295</v>
      </c>
      <c r="E1101" s="107">
        <v>4753200</v>
      </c>
      <c r="F1101" s="109">
        <f t="shared" si="17"/>
        <v>43586</v>
      </c>
      <c r="G1101" s="14"/>
      <c r="H1101" s="14"/>
      <c r="I1101" s="14"/>
      <c r="J1101" s="13"/>
    </row>
    <row r="1102" spans="1:10" x14ac:dyDescent="0.25">
      <c r="A1102" s="105">
        <v>42979</v>
      </c>
      <c r="B1102" s="106">
        <v>21</v>
      </c>
      <c r="C1102" s="107">
        <v>18416149.068322986</v>
      </c>
      <c r="D1102" s="107">
        <v>10905515</v>
      </c>
      <c r="E1102" s="107">
        <v>4874400</v>
      </c>
      <c r="F1102" s="109">
        <f t="shared" si="17"/>
        <v>43617</v>
      </c>
      <c r="G1102" s="14"/>
      <c r="H1102" s="14"/>
      <c r="I1102" s="14"/>
      <c r="J1102" s="13"/>
    </row>
    <row r="1103" spans="1:10" x14ac:dyDescent="0.25">
      <c r="A1103" s="105">
        <v>42979</v>
      </c>
      <c r="B1103" s="106">
        <v>22</v>
      </c>
      <c r="C1103" s="107">
        <v>18416149.068322986</v>
      </c>
      <c r="D1103" s="107">
        <v>11059550</v>
      </c>
      <c r="E1103" s="107">
        <v>5006400</v>
      </c>
      <c r="F1103" s="109">
        <f t="shared" si="17"/>
        <v>43647</v>
      </c>
      <c r="G1103" s="14"/>
      <c r="H1103" s="14"/>
      <c r="I1103" s="14"/>
      <c r="J1103" s="13"/>
    </row>
    <row r="1104" spans="1:10" x14ac:dyDescent="0.25">
      <c r="A1104" s="105">
        <v>42979</v>
      </c>
      <c r="B1104" s="106">
        <v>23</v>
      </c>
      <c r="C1104" s="107">
        <v>18416149.068322986</v>
      </c>
      <c r="D1104" s="107">
        <v>11186690</v>
      </c>
      <c r="E1104" s="107">
        <v>5131200</v>
      </c>
      <c r="F1104" s="109">
        <f t="shared" si="17"/>
        <v>43678</v>
      </c>
      <c r="G1104" s="14"/>
      <c r="H1104" s="14"/>
      <c r="I1104" s="14"/>
      <c r="J1104" s="13"/>
    </row>
    <row r="1105" spans="1:10" x14ac:dyDescent="0.25">
      <c r="A1105" s="105">
        <v>42979</v>
      </c>
      <c r="B1105" s="106">
        <v>24</v>
      </c>
      <c r="C1105" s="107">
        <v>18416149.068322986</v>
      </c>
      <c r="D1105" s="107">
        <v>11292640</v>
      </c>
      <c r="E1105" s="107">
        <v>5263200</v>
      </c>
      <c r="F1105" s="109">
        <f t="shared" si="17"/>
        <v>43709</v>
      </c>
      <c r="G1105" s="14"/>
      <c r="H1105" s="14"/>
      <c r="I1105" s="14"/>
      <c r="J1105" s="13"/>
    </row>
    <row r="1106" spans="1:10" x14ac:dyDescent="0.25">
      <c r="A1106" s="105">
        <v>42979</v>
      </c>
      <c r="B1106" s="106">
        <v>25</v>
      </c>
      <c r="C1106" s="107">
        <v>18416149.068322986</v>
      </c>
      <c r="D1106" s="107">
        <v>11382290</v>
      </c>
      <c r="E1106" s="107">
        <v>5348400</v>
      </c>
      <c r="F1106" s="109">
        <f t="shared" si="17"/>
        <v>43739</v>
      </c>
      <c r="G1106" s="14"/>
      <c r="H1106" s="14"/>
      <c r="I1106" s="14"/>
      <c r="J1106" s="13"/>
    </row>
    <row r="1107" spans="1:10" x14ac:dyDescent="0.25">
      <c r="A1107" s="105">
        <v>42979</v>
      </c>
      <c r="B1107" s="106">
        <v>26</v>
      </c>
      <c r="C1107" s="107">
        <v>18416149.068322986</v>
      </c>
      <c r="D1107" s="107">
        <v>11450750</v>
      </c>
      <c r="E1107" s="107">
        <v>5396400</v>
      </c>
      <c r="F1107" s="109">
        <f t="shared" si="17"/>
        <v>43770</v>
      </c>
      <c r="G1107" s="14"/>
      <c r="H1107" s="14"/>
      <c r="I1107" s="14"/>
      <c r="J1107" s="13"/>
    </row>
    <row r="1108" spans="1:10" x14ac:dyDescent="0.25">
      <c r="A1108" s="105">
        <v>42979</v>
      </c>
      <c r="B1108" s="106">
        <v>27</v>
      </c>
      <c r="C1108" s="107">
        <v>18416149.068322986</v>
      </c>
      <c r="D1108" s="107">
        <v>11515135</v>
      </c>
      <c r="E1108" s="107">
        <v>5433600</v>
      </c>
      <c r="F1108" s="109">
        <f t="shared" si="17"/>
        <v>43800</v>
      </c>
      <c r="G1108" s="14"/>
      <c r="H1108" s="14"/>
      <c r="I1108" s="14"/>
      <c r="J1108" s="13"/>
    </row>
    <row r="1109" spans="1:10" x14ac:dyDescent="0.25">
      <c r="A1109" s="105">
        <v>43009</v>
      </c>
      <c r="B1109" s="106">
        <v>0</v>
      </c>
      <c r="C1109" s="107">
        <v>18268633.540372673</v>
      </c>
      <c r="D1109" s="107">
        <v>1259250</v>
      </c>
      <c r="E1109" s="107">
        <v>0</v>
      </c>
      <c r="F1109" s="109">
        <f t="shared" si="17"/>
        <v>43009</v>
      </c>
      <c r="G1109" s="14"/>
      <c r="H1109" s="14"/>
      <c r="I1109" s="14"/>
      <c r="J1109" s="13"/>
    </row>
    <row r="1110" spans="1:10" x14ac:dyDescent="0.25">
      <c r="A1110" s="105">
        <v>43009</v>
      </c>
      <c r="B1110" s="106">
        <v>1</v>
      </c>
      <c r="C1110" s="107">
        <v>18268633.540372673</v>
      </c>
      <c r="D1110" s="107">
        <v>2653398.3597909673</v>
      </c>
      <c r="E1110" s="107">
        <v>0</v>
      </c>
      <c r="F1110" s="109">
        <f t="shared" si="17"/>
        <v>43040</v>
      </c>
      <c r="G1110" s="14"/>
      <c r="H1110" s="14"/>
      <c r="I1110" s="14"/>
      <c r="J1110" s="13"/>
    </row>
    <row r="1111" spans="1:10" x14ac:dyDescent="0.25">
      <c r="A1111" s="105">
        <v>43009</v>
      </c>
      <c r="B1111" s="106">
        <v>2</v>
      </c>
      <c r="C1111" s="107">
        <v>18268633.540372673</v>
      </c>
      <c r="D1111" s="107">
        <v>3613040</v>
      </c>
      <c r="E1111" s="107">
        <v>0</v>
      </c>
      <c r="F1111" s="109">
        <f t="shared" si="17"/>
        <v>43070</v>
      </c>
      <c r="G1111" s="14"/>
      <c r="H1111" s="14"/>
      <c r="I1111" s="14"/>
      <c r="J1111" s="13"/>
    </row>
    <row r="1112" spans="1:10" x14ac:dyDescent="0.25">
      <c r="A1112" s="105">
        <v>43009</v>
      </c>
      <c r="B1112" s="106">
        <v>3</v>
      </c>
      <c r="C1112" s="107">
        <v>18268633.540372673</v>
      </c>
      <c r="D1112" s="107">
        <v>4478680</v>
      </c>
      <c r="E1112" s="107">
        <v>0</v>
      </c>
      <c r="F1112" s="109">
        <f t="shared" si="17"/>
        <v>43101</v>
      </c>
      <c r="G1112" s="14"/>
      <c r="H1112" s="14"/>
      <c r="I1112" s="14"/>
      <c r="J1112" s="13"/>
    </row>
    <row r="1113" spans="1:10" x14ac:dyDescent="0.25">
      <c r="A1113" s="105">
        <v>43009</v>
      </c>
      <c r="B1113" s="106">
        <v>4</v>
      </c>
      <c r="C1113" s="107">
        <v>18268633.540372673</v>
      </c>
      <c r="D1113" s="107">
        <v>5170280</v>
      </c>
      <c r="E1113" s="107">
        <v>0</v>
      </c>
      <c r="F1113" s="109">
        <f t="shared" si="17"/>
        <v>43132</v>
      </c>
      <c r="G1113" s="14"/>
      <c r="H1113" s="14"/>
      <c r="I1113" s="14"/>
      <c r="J1113" s="13"/>
    </row>
    <row r="1114" spans="1:10" x14ac:dyDescent="0.25">
      <c r="A1114" s="105">
        <v>43009</v>
      </c>
      <c r="B1114" s="106">
        <v>5</v>
      </c>
      <c r="C1114" s="107">
        <v>18268633.540372673</v>
      </c>
      <c r="D1114" s="107">
        <v>5894560</v>
      </c>
      <c r="E1114" s="107">
        <v>0</v>
      </c>
      <c r="F1114" s="109">
        <f t="shared" si="17"/>
        <v>43160</v>
      </c>
      <c r="G1114" s="14"/>
      <c r="H1114" s="14"/>
      <c r="I1114" s="14"/>
      <c r="J1114" s="13"/>
    </row>
    <row r="1115" spans="1:10" x14ac:dyDescent="0.25">
      <c r="A1115" s="105">
        <v>43009</v>
      </c>
      <c r="B1115" s="106">
        <v>6</v>
      </c>
      <c r="C1115" s="107">
        <v>18268633.540372673</v>
      </c>
      <c r="D1115" s="107">
        <v>6502560</v>
      </c>
      <c r="E1115" s="107">
        <v>0</v>
      </c>
      <c r="F1115" s="109">
        <f t="shared" si="17"/>
        <v>43191</v>
      </c>
      <c r="G1115" s="14"/>
      <c r="H1115" s="14"/>
      <c r="I1115" s="14"/>
      <c r="J1115" s="13"/>
    </row>
    <row r="1116" spans="1:10" x14ac:dyDescent="0.25">
      <c r="A1116" s="105">
        <v>43009</v>
      </c>
      <c r="B1116" s="106">
        <v>7</v>
      </c>
      <c r="C1116" s="107">
        <v>18268633.540372673</v>
      </c>
      <c r="D1116" s="107">
        <v>7081680</v>
      </c>
      <c r="E1116" s="107">
        <v>0</v>
      </c>
      <c r="F1116" s="109">
        <f t="shared" si="17"/>
        <v>43221</v>
      </c>
      <c r="G1116" s="14"/>
      <c r="H1116" s="14"/>
      <c r="I1116" s="14"/>
      <c r="J1116" s="13"/>
    </row>
    <row r="1117" spans="1:10" x14ac:dyDescent="0.25">
      <c r="A1117" s="105">
        <v>43009</v>
      </c>
      <c r="B1117" s="106">
        <v>8</v>
      </c>
      <c r="C1117" s="107">
        <v>18268633.540372673</v>
      </c>
      <c r="D1117" s="107">
        <v>7914826.6446955986</v>
      </c>
      <c r="E1117" s="107">
        <v>0</v>
      </c>
      <c r="F1117" s="109">
        <f t="shared" si="17"/>
        <v>43252</v>
      </c>
      <c r="G1117" s="14"/>
      <c r="H1117" s="14"/>
      <c r="I1117" s="14"/>
      <c r="J1117" s="13"/>
    </row>
    <row r="1118" spans="1:10" x14ac:dyDescent="0.25">
      <c r="A1118" s="105">
        <v>43009</v>
      </c>
      <c r="B1118" s="106">
        <v>9</v>
      </c>
      <c r="C1118" s="107">
        <v>18268633.540372673</v>
      </c>
      <c r="D1118" s="107">
        <v>8483810</v>
      </c>
      <c r="E1118" s="107">
        <v>0</v>
      </c>
      <c r="F1118" s="109">
        <f t="shared" si="17"/>
        <v>43282</v>
      </c>
      <c r="G1118" s="14"/>
      <c r="H1118" s="14"/>
      <c r="I1118" s="14"/>
      <c r="J1118" s="13"/>
    </row>
    <row r="1119" spans="1:10" x14ac:dyDescent="0.25">
      <c r="A1119" s="105">
        <v>43009</v>
      </c>
      <c r="B1119" s="106">
        <v>10</v>
      </c>
      <c r="C1119" s="107">
        <v>18268633.540372673</v>
      </c>
      <c r="D1119" s="107">
        <v>8972820</v>
      </c>
      <c r="E1119" s="107">
        <v>0</v>
      </c>
      <c r="F1119" s="109">
        <f t="shared" si="17"/>
        <v>43313</v>
      </c>
      <c r="G1119" s="14"/>
      <c r="H1119" s="14"/>
      <c r="I1119" s="14"/>
      <c r="J1119" s="13"/>
    </row>
    <row r="1120" spans="1:10" x14ac:dyDescent="0.25">
      <c r="A1120" s="105">
        <v>43009</v>
      </c>
      <c r="B1120" s="106">
        <v>11</v>
      </c>
      <c r="C1120" s="107">
        <v>18268633.540372673</v>
      </c>
      <c r="D1120" s="107">
        <v>9630543.3852324113</v>
      </c>
      <c r="E1120" s="107">
        <v>0</v>
      </c>
      <c r="F1120" s="109">
        <f t="shared" si="17"/>
        <v>43344</v>
      </c>
      <c r="G1120" s="14"/>
      <c r="H1120" s="14"/>
      <c r="I1120" s="14"/>
      <c r="J1120" s="13"/>
    </row>
    <row r="1121" spans="1:10" x14ac:dyDescent="0.25">
      <c r="A1121" s="105">
        <v>43009</v>
      </c>
      <c r="B1121" s="106">
        <v>12</v>
      </c>
      <c r="C1121" s="107">
        <v>18268633.540372673</v>
      </c>
      <c r="D1121" s="107">
        <v>10015208</v>
      </c>
      <c r="E1121" s="107">
        <v>0</v>
      </c>
      <c r="F1121" s="109">
        <f t="shared" si="17"/>
        <v>43374</v>
      </c>
      <c r="G1121" s="14"/>
      <c r="H1121" s="14"/>
      <c r="I1121" s="14"/>
      <c r="J1121" s="13"/>
    </row>
    <row r="1122" spans="1:10" x14ac:dyDescent="0.25">
      <c r="A1122" s="105">
        <v>43009</v>
      </c>
      <c r="B1122" s="106">
        <v>13</v>
      </c>
      <c r="C1122" s="107">
        <v>18268633.540372673</v>
      </c>
      <c r="D1122" s="107">
        <v>10329310</v>
      </c>
      <c r="E1122" s="107">
        <v>0</v>
      </c>
      <c r="F1122" s="109">
        <f t="shared" si="17"/>
        <v>43405</v>
      </c>
      <c r="G1122" s="14"/>
      <c r="H1122" s="14"/>
      <c r="I1122" s="14"/>
      <c r="J1122" s="13"/>
    </row>
    <row r="1123" spans="1:10" x14ac:dyDescent="0.25">
      <c r="A1123" s="105">
        <v>43009</v>
      </c>
      <c r="B1123" s="106">
        <v>14</v>
      </c>
      <c r="C1123" s="107">
        <v>18268633.540372673</v>
      </c>
      <c r="D1123" s="107">
        <v>10576255</v>
      </c>
      <c r="E1123" s="107">
        <v>0</v>
      </c>
      <c r="F1123" s="109">
        <f t="shared" si="17"/>
        <v>43435</v>
      </c>
      <c r="G1123" s="14"/>
      <c r="H1123" s="14"/>
      <c r="I1123" s="14"/>
      <c r="J1123" s="13"/>
    </row>
    <row r="1124" spans="1:10" x14ac:dyDescent="0.25">
      <c r="A1124" s="105">
        <v>43009</v>
      </c>
      <c r="B1124" s="106">
        <v>15</v>
      </c>
      <c r="C1124" s="107">
        <v>18268633.540372673</v>
      </c>
      <c r="D1124" s="107">
        <v>10819940</v>
      </c>
      <c r="E1124" s="107">
        <v>0</v>
      </c>
      <c r="F1124" s="109">
        <f t="shared" si="17"/>
        <v>43466</v>
      </c>
      <c r="G1124" s="14"/>
      <c r="H1124" s="14"/>
      <c r="I1124" s="14"/>
      <c r="J1124" s="13"/>
    </row>
    <row r="1125" spans="1:10" x14ac:dyDescent="0.25">
      <c r="A1125" s="105">
        <v>43009</v>
      </c>
      <c r="B1125" s="106">
        <v>16</v>
      </c>
      <c r="C1125" s="107">
        <v>18268633.540372673</v>
      </c>
      <c r="D1125" s="107">
        <v>11030210</v>
      </c>
      <c r="E1125" s="107">
        <v>0</v>
      </c>
      <c r="F1125" s="109">
        <f t="shared" si="17"/>
        <v>43497</v>
      </c>
      <c r="G1125" s="14"/>
      <c r="H1125" s="14"/>
      <c r="I1125" s="14"/>
      <c r="J1125" s="13"/>
    </row>
    <row r="1126" spans="1:10" x14ac:dyDescent="0.25">
      <c r="A1126" s="105">
        <v>43009</v>
      </c>
      <c r="B1126" s="106">
        <v>17</v>
      </c>
      <c r="C1126" s="107">
        <v>18268633.540372673</v>
      </c>
      <c r="D1126" s="107">
        <v>11262485</v>
      </c>
      <c r="E1126" s="107">
        <v>0</v>
      </c>
      <c r="F1126" s="109">
        <f t="shared" si="17"/>
        <v>43525</v>
      </c>
      <c r="G1126" s="14"/>
      <c r="H1126" s="14"/>
      <c r="I1126" s="14"/>
      <c r="J1126" s="13"/>
    </row>
    <row r="1127" spans="1:10" x14ac:dyDescent="0.25">
      <c r="A1127" s="105">
        <v>43009</v>
      </c>
      <c r="B1127" s="106">
        <v>18</v>
      </c>
      <c r="C1127" s="107">
        <v>18268633.540372673</v>
      </c>
      <c r="D1127" s="107">
        <v>11454825</v>
      </c>
      <c r="E1127" s="107">
        <v>3096000</v>
      </c>
      <c r="F1127" s="109">
        <f t="shared" si="17"/>
        <v>43556</v>
      </c>
      <c r="G1127" s="14"/>
      <c r="H1127" s="14"/>
      <c r="I1127" s="14"/>
      <c r="J1127" s="13"/>
    </row>
    <row r="1128" spans="1:10" x14ac:dyDescent="0.25">
      <c r="A1128" s="105">
        <v>43009</v>
      </c>
      <c r="B1128" s="106">
        <v>19</v>
      </c>
      <c r="C1128" s="107">
        <v>18268633.540372673</v>
      </c>
      <c r="D1128" s="107">
        <v>11642275</v>
      </c>
      <c r="E1128" s="107">
        <v>3197600</v>
      </c>
      <c r="F1128" s="109">
        <f t="shared" si="17"/>
        <v>43586</v>
      </c>
      <c r="G1128" s="14"/>
      <c r="H1128" s="14"/>
      <c r="I1128" s="14"/>
      <c r="J1128" s="13"/>
    </row>
    <row r="1129" spans="1:10" x14ac:dyDescent="0.25">
      <c r="A1129" s="105">
        <v>43009</v>
      </c>
      <c r="B1129" s="106">
        <v>20</v>
      </c>
      <c r="C1129" s="107">
        <v>18268633.540372673</v>
      </c>
      <c r="D1129" s="107">
        <v>11822390</v>
      </c>
      <c r="E1129" s="107">
        <v>3288000</v>
      </c>
      <c r="F1129" s="109">
        <f t="shared" si="17"/>
        <v>43617</v>
      </c>
      <c r="G1129" s="14"/>
      <c r="H1129" s="14"/>
      <c r="I1129" s="14"/>
      <c r="J1129" s="13"/>
    </row>
    <row r="1130" spans="1:10" x14ac:dyDescent="0.25">
      <c r="A1130" s="105">
        <v>43009</v>
      </c>
      <c r="B1130" s="106">
        <v>21</v>
      </c>
      <c r="C1130" s="107">
        <v>18268633.540372673</v>
      </c>
      <c r="D1130" s="107">
        <v>11997615</v>
      </c>
      <c r="E1130" s="107">
        <v>3381600</v>
      </c>
      <c r="F1130" s="109">
        <f t="shared" si="17"/>
        <v>43647</v>
      </c>
      <c r="G1130" s="14"/>
      <c r="H1130" s="14"/>
      <c r="I1130" s="14"/>
      <c r="J1130" s="13"/>
    </row>
    <row r="1131" spans="1:10" x14ac:dyDescent="0.25">
      <c r="A1131" s="105">
        <v>43009</v>
      </c>
      <c r="B1131" s="106">
        <v>22</v>
      </c>
      <c r="C1131" s="107">
        <v>18268633.540372673</v>
      </c>
      <c r="D1131" s="107">
        <v>12143500</v>
      </c>
      <c r="E1131" s="107">
        <v>3472000</v>
      </c>
      <c r="F1131" s="109">
        <f t="shared" si="17"/>
        <v>43678</v>
      </c>
      <c r="G1131" s="14"/>
      <c r="H1131" s="14"/>
      <c r="I1131" s="14"/>
      <c r="J1131" s="13"/>
    </row>
    <row r="1132" spans="1:10" x14ac:dyDescent="0.25">
      <c r="A1132" s="105">
        <v>43009</v>
      </c>
      <c r="B1132" s="106">
        <v>23</v>
      </c>
      <c r="C1132" s="107">
        <v>18268633.540372673</v>
      </c>
      <c r="D1132" s="107">
        <v>12268195</v>
      </c>
      <c r="E1132" s="107">
        <v>3548000</v>
      </c>
      <c r="F1132" s="109">
        <f t="shared" si="17"/>
        <v>43709</v>
      </c>
      <c r="G1132" s="14"/>
      <c r="H1132" s="14"/>
      <c r="I1132" s="14"/>
      <c r="J1132" s="13"/>
    </row>
    <row r="1133" spans="1:10" x14ac:dyDescent="0.25">
      <c r="A1133" s="105">
        <v>43009</v>
      </c>
      <c r="B1133" s="106">
        <v>24</v>
      </c>
      <c r="C1133" s="107">
        <v>18268633.540372673</v>
      </c>
      <c r="D1133" s="107">
        <v>12383110</v>
      </c>
      <c r="E1133" s="107">
        <v>3648800</v>
      </c>
      <c r="F1133" s="109">
        <f t="shared" si="17"/>
        <v>43739</v>
      </c>
      <c r="G1133" s="14"/>
      <c r="H1133" s="14"/>
      <c r="I1133" s="14"/>
      <c r="J1133" s="13"/>
    </row>
    <row r="1134" spans="1:10" x14ac:dyDescent="0.25">
      <c r="A1134" s="105">
        <v>43009</v>
      </c>
      <c r="B1134" s="106">
        <v>25</v>
      </c>
      <c r="C1134" s="107">
        <v>18268633.540372673</v>
      </c>
      <c r="D1134" s="107">
        <v>12467055</v>
      </c>
      <c r="E1134" s="107">
        <v>3696800</v>
      </c>
      <c r="F1134" s="109">
        <f t="shared" si="17"/>
        <v>43770</v>
      </c>
      <c r="G1134" s="14"/>
      <c r="H1134" s="14"/>
      <c r="I1134" s="14"/>
      <c r="J1134" s="13"/>
    </row>
    <row r="1135" spans="1:10" x14ac:dyDescent="0.25">
      <c r="A1135" s="105">
        <v>43009</v>
      </c>
      <c r="B1135" s="106">
        <v>26</v>
      </c>
      <c r="C1135" s="107">
        <v>18268633.540372673</v>
      </c>
      <c r="D1135" s="107">
        <v>12543665</v>
      </c>
      <c r="E1135" s="107">
        <v>3728800</v>
      </c>
      <c r="F1135" s="109">
        <f t="shared" si="17"/>
        <v>43800</v>
      </c>
      <c r="G1135" s="14"/>
      <c r="H1135" s="14"/>
      <c r="I1135" s="14"/>
      <c r="J1135" s="13"/>
    </row>
    <row r="1136" spans="1:10" x14ac:dyDescent="0.25">
      <c r="A1136" s="105">
        <v>43040</v>
      </c>
      <c r="B1136" s="106">
        <v>0</v>
      </c>
      <c r="C1136" s="107">
        <v>17193322.981366459</v>
      </c>
      <c r="D1136" s="107">
        <v>1051130.4779724288</v>
      </c>
      <c r="E1136" s="107">
        <v>0</v>
      </c>
      <c r="F1136" s="109">
        <f t="shared" si="17"/>
        <v>43040</v>
      </c>
      <c r="G1136" s="14"/>
      <c r="H1136" s="14"/>
      <c r="I1136" s="14"/>
      <c r="J1136" s="13"/>
    </row>
    <row r="1137" spans="1:10" x14ac:dyDescent="0.25">
      <c r="A1137" s="105">
        <v>43040</v>
      </c>
      <c r="B1137" s="106">
        <v>1</v>
      </c>
      <c r="C1137" s="107">
        <v>17193322.981366459</v>
      </c>
      <c r="D1137" s="107">
        <v>2197160</v>
      </c>
      <c r="E1137" s="107">
        <v>0</v>
      </c>
      <c r="F1137" s="109">
        <f t="shared" si="17"/>
        <v>43070</v>
      </c>
      <c r="G1137" s="14"/>
      <c r="H1137" s="14"/>
      <c r="I1137" s="14"/>
      <c r="J1137" s="13"/>
    </row>
    <row r="1138" spans="1:10" x14ac:dyDescent="0.25">
      <c r="A1138" s="105">
        <v>43040</v>
      </c>
      <c r="B1138" s="106">
        <v>2</v>
      </c>
      <c r="C1138" s="107">
        <v>17193322.981366459</v>
      </c>
      <c r="D1138" s="107">
        <v>3123600</v>
      </c>
      <c r="E1138" s="107">
        <v>0</v>
      </c>
      <c r="F1138" s="109">
        <f t="shared" si="17"/>
        <v>43101</v>
      </c>
      <c r="G1138" s="14"/>
      <c r="H1138" s="14"/>
      <c r="I1138" s="14"/>
      <c r="J1138" s="13"/>
    </row>
    <row r="1139" spans="1:10" x14ac:dyDescent="0.25">
      <c r="A1139" s="105">
        <v>43040</v>
      </c>
      <c r="B1139" s="106">
        <v>3</v>
      </c>
      <c r="C1139" s="107">
        <v>17193322.981366459</v>
      </c>
      <c r="D1139" s="107">
        <v>3820520</v>
      </c>
      <c r="E1139" s="107">
        <v>0</v>
      </c>
      <c r="F1139" s="109">
        <f t="shared" si="17"/>
        <v>43132</v>
      </c>
      <c r="G1139" s="14"/>
      <c r="H1139" s="14"/>
      <c r="I1139" s="14"/>
      <c r="J1139" s="13"/>
    </row>
    <row r="1140" spans="1:10" x14ac:dyDescent="0.25">
      <c r="A1140" s="105">
        <v>43040</v>
      </c>
      <c r="B1140" s="106">
        <v>4</v>
      </c>
      <c r="C1140" s="107">
        <v>17193322.981366459</v>
      </c>
      <c r="D1140" s="107">
        <v>4539480</v>
      </c>
      <c r="E1140" s="107">
        <v>0</v>
      </c>
      <c r="F1140" s="109">
        <f t="shared" si="17"/>
        <v>43160</v>
      </c>
      <c r="G1140" s="14"/>
      <c r="H1140" s="14"/>
      <c r="I1140" s="14"/>
      <c r="J1140" s="13"/>
    </row>
    <row r="1141" spans="1:10" x14ac:dyDescent="0.25">
      <c r="A1141" s="105">
        <v>43040</v>
      </c>
      <c r="B1141" s="106">
        <v>5</v>
      </c>
      <c r="C1141" s="107">
        <v>17193322.981366459</v>
      </c>
      <c r="D1141" s="107">
        <v>5143680</v>
      </c>
      <c r="E1141" s="107">
        <v>0</v>
      </c>
      <c r="F1141" s="109">
        <f t="shared" si="17"/>
        <v>43191</v>
      </c>
      <c r="G1141" s="14"/>
      <c r="H1141" s="14"/>
      <c r="I1141" s="14"/>
      <c r="J1141" s="13"/>
    </row>
    <row r="1142" spans="1:10" x14ac:dyDescent="0.25">
      <c r="A1142" s="105">
        <v>43040</v>
      </c>
      <c r="B1142" s="106">
        <v>6</v>
      </c>
      <c r="C1142" s="107">
        <v>17193322.981366459</v>
      </c>
      <c r="D1142" s="107">
        <v>5702280</v>
      </c>
      <c r="E1142" s="107">
        <v>0</v>
      </c>
      <c r="F1142" s="109">
        <f t="shared" si="17"/>
        <v>43221</v>
      </c>
      <c r="G1142" s="14"/>
      <c r="H1142" s="14"/>
      <c r="I1142" s="14"/>
      <c r="J1142" s="13"/>
    </row>
    <row r="1143" spans="1:10" x14ac:dyDescent="0.25">
      <c r="A1143" s="105">
        <v>43040</v>
      </c>
      <c r="B1143" s="106">
        <v>7</v>
      </c>
      <c r="C1143" s="107">
        <v>17193322.981366459</v>
      </c>
      <c r="D1143" s="107">
        <v>6456272.0782361049</v>
      </c>
      <c r="E1143" s="107">
        <v>0</v>
      </c>
      <c r="F1143" s="109">
        <f t="shared" si="17"/>
        <v>43252</v>
      </c>
      <c r="G1143" s="14"/>
      <c r="H1143" s="14"/>
      <c r="I1143" s="14"/>
      <c r="J1143" s="13"/>
    </row>
    <row r="1144" spans="1:10" x14ac:dyDescent="0.25">
      <c r="A1144" s="105">
        <v>43040</v>
      </c>
      <c r="B1144" s="106">
        <v>8</v>
      </c>
      <c r="C1144" s="107">
        <v>17193322.981366459</v>
      </c>
      <c r="D1144" s="107">
        <v>6993080</v>
      </c>
      <c r="E1144" s="107">
        <v>0</v>
      </c>
      <c r="F1144" s="109">
        <f t="shared" si="17"/>
        <v>43282</v>
      </c>
      <c r="G1144" s="14"/>
      <c r="H1144" s="14"/>
      <c r="I1144" s="14"/>
      <c r="J1144" s="13"/>
    </row>
    <row r="1145" spans="1:10" x14ac:dyDescent="0.25">
      <c r="A1145" s="105">
        <v>43040</v>
      </c>
      <c r="B1145" s="106">
        <v>9</v>
      </c>
      <c r="C1145" s="107">
        <v>17193322.981366459</v>
      </c>
      <c r="D1145" s="107">
        <v>7453650</v>
      </c>
      <c r="E1145" s="107">
        <v>0</v>
      </c>
      <c r="F1145" s="109">
        <f t="shared" si="17"/>
        <v>43313</v>
      </c>
      <c r="G1145" s="14"/>
      <c r="H1145" s="14"/>
      <c r="I1145" s="14"/>
      <c r="J1145" s="13"/>
    </row>
    <row r="1146" spans="1:10" x14ac:dyDescent="0.25">
      <c r="A1146" s="105">
        <v>43040</v>
      </c>
      <c r="B1146" s="106">
        <v>10</v>
      </c>
      <c r="C1146" s="107">
        <v>17193322.981366459</v>
      </c>
      <c r="D1146" s="107">
        <v>8019501.027261205</v>
      </c>
      <c r="E1146" s="107">
        <v>0</v>
      </c>
      <c r="F1146" s="109">
        <f t="shared" si="17"/>
        <v>43344</v>
      </c>
      <c r="G1146" s="14"/>
      <c r="H1146" s="14"/>
      <c r="I1146" s="14"/>
      <c r="J1146" s="13"/>
    </row>
    <row r="1147" spans="1:10" x14ac:dyDescent="0.25">
      <c r="A1147" s="105">
        <v>43040</v>
      </c>
      <c r="B1147" s="106">
        <v>11</v>
      </c>
      <c r="C1147" s="107">
        <v>17193322.981366459</v>
      </c>
      <c r="D1147" s="107">
        <v>8368472.0000000009</v>
      </c>
      <c r="E1147" s="107">
        <v>0</v>
      </c>
      <c r="F1147" s="109">
        <f t="shared" si="17"/>
        <v>43374</v>
      </c>
      <c r="G1147" s="14"/>
      <c r="H1147" s="14"/>
      <c r="I1147" s="14"/>
      <c r="J1147" s="13"/>
    </row>
    <row r="1148" spans="1:10" x14ac:dyDescent="0.25">
      <c r="A1148" s="105">
        <v>43040</v>
      </c>
      <c r="B1148" s="106">
        <v>12</v>
      </c>
      <c r="C1148" s="107">
        <v>17193322.981366459</v>
      </c>
      <c r="D1148" s="107">
        <v>8706645</v>
      </c>
      <c r="E1148" s="107">
        <v>0</v>
      </c>
      <c r="F1148" s="109">
        <f t="shared" si="17"/>
        <v>43405</v>
      </c>
      <c r="G1148" s="14"/>
      <c r="H1148" s="14"/>
      <c r="I1148" s="14"/>
      <c r="J1148" s="13"/>
    </row>
    <row r="1149" spans="1:10" x14ac:dyDescent="0.25">
      <c r="A1149" s="105">
        <v>43040</v>
      </c>
      <c r="B1149" s="106">
        <v>13</v>
      </c>
      <c r="C1149" s="107">
        <v>17193322.981366459</v>
      </c>
      <c r="D1149" s="107">
        <v>8957665</v>
      </c>
      <c r="E1149" s="107">
        <v>0</v>
      </c>
      <c r="F1149" s="109">
        <f t="shared" si="17"/>
        <v>43435</v>
      </c>
      <c r="G1149" s="14"/>
      <c r="H1149" s="14"/>
      <c r="I1149" s="14"/>
      <c r="J1149" s="13"/>
    </row>
    <row r="1150" spans="1:10" x14ac:dyDescent="0.25">
      <c r="A1150" s="105">
        <v>43040</v>
      </c>
      <c r="B1150" s="106">
        <v>14</v>
      </c>
      <c r="C1150" s="107">
        <v>17193322.981366459</v>
      </c>
      <c r="D1150" s="107">
        <v>9190755</v>
      </c>
      <c r="E1150" s="107">
        <v>0</v>
      </c>
      <c r="F1150" s="109">
        <f t="shared" si="17"/>
        <v>43466</v>
      </c>
      <c r="G1150" s="14"/>
      <c r="H1150" s="14"/>
      <c r="I1150" s="14"/>
      <c r="J1150" s="13"/>
    </row>
    <row r="1151" spans="1:10" x14ac:dyDescent="0.25">
      <c r="A1151" s="105">
        <v>43040</v>
      </c>
      <c r="B1151" s="106">
        <v>15</v>
      </c>
      <c r="C1151" s="107">
        <v>17193322.981366459</v>
      </c>
      <c r="D1151" s="107">
        <v>9393690</v>
      </c>
      <c r="E1151" s="107">
        <v>0</v>
      </c>
      <c r="F1151" s="109">
        <f t="shared" si="17"/>
        <v>43497</v>
      </c>
      <c r="G1151" s="14"/>
      <c r="H1151" s="14"/>
      <c r="I1151" s="14"/>
      <c r="J1151" s="13"/>
    </row>
    <row r="1152" spans="1:10" x14ac:dyDescent="0.25">
      <c r="A1152" s="105">
        <v>43040</v>
      </c>
      <c r="B1152" s="106">
        <v>16</v>
      </c>
      <c r="C1152" s="107">
        <v>17193322.981366459</v>
      </c>
      <c r="D1152" s="107">
        <v>9612110</v>
      </c>
      <c r="E1152" s="107">
        <v>0</v>
      </c>
      <c r="F1152" s="109">
        <f t="shared" si="17"/>
        <v>43525</v>
      </c>
      <c r="G1152" s="14"/>
      <c r="H1152" s="14"/>
      <c r="I1152" s="14"/>
      <c r="J1152" s="13"/>
    </row>
    <row r="1153" spans="1:10" x14ac:dyDescent="0.25">
      <c r="A1153" s="105">
        <v>43040</v>
      </c>
      <c r="B1153" s="106">
        <v>17</v>
      </c>
      <c r="C1153" s="107">
        <v>17193322.981366459</v>
      </c>
      <c r="D1153" s="107">
        <v>9793040</v>
      </c>
      <c r="E1153" s="107">
        <v>0</v>
      </c>
      <c r="F1153" s="109">
        <f t="shared" si="17"/>
        <v>43556</v>
      </c>
      <c r="G1153" s="14"/>
      <c r="H1153" s="14"/>
      <c r="I1153" s="14"/>
      <c r="J1153" s="13"/>
    </row>
    <row r="1154" spans="1:10" x14ac:dyDescent="0.25">
      <c r="A1154" s="105">
        <v>43040</v>
      </c>
      <c r="B1154" s="106">
        <v>18</v>
      </c>
      <c r="C1154" s="107">
        <v>17193322.981366459</v>
      </c>
      <c r="D1154" s="107">
        <v>9970710</v>
      </c>
      <c r="E1154" s="107">
        <v>4028160</v>
      </c>
      <c r="F1154" s="109">
        <f t="shared" si="17"/>
        <v>43586</v>
      </c>
      <c r="G1154" s="14"/>
      <c r="H1154" s="14"/>
      <c r="I1154" s="14"/>
      <c r="J1154" s="13"/>
    </row>
    <row r="1155" spans="1:10" x14ac:dyDescent="0.25">
      <c r="A1155" s="105">
        <v>43040</v>
      </c>
      <c r="B1155" s="106">
        <v>19</v>
      </c>
      <c r="C1155" s="107">
        <v>17193322.981366459</v>
      </c>
      <c r="D1155" s="107">
        <v>10134525</v>
      </c>
      <c r="E1155" s="107">
        <v>4153600</v>
      </c>
      <c r="F1155" s="109">
        <f t="shared" ref="F1155:F1218" si="18">EDATE(A1155,B1155)</f>
        <v>43617</v>
      </c>
      <c r="G1155" s="14"/>
      <c r="H1155" s="14"/>
      <c r="I1155" s="14"/>
      <c r="J1155" s="13"/>
    </row>
    <row r="1156" spans="1:10" x14ac:dyDescent="0.25">
      <c r="A1156" s="105">
        <v>43040</v>
      </c>
      <c r="B1156" s="106">
        <v>20</v>
      </c>
      <c r="C1156" s="107">
        <v>17193322.981366459</v>
      </c>
      <c r="D1156" s="107">
        <v>10300785</v>
      </c>
      <c r="E1156" s="107">
        <v>4285440</v>
      </c>
      <c r="F1156" s="109">
        <f t="shared" si="18"/>
        <v>43647</v>
      </c>
      <c r="G1156" s="14"/>
      <c r="H1156" s="14"/>
      <c r="I1156" s="14"/>
      <c r="J1156" s="13"/>
    </row>
    <row r="1157" spans="1:10" x14ac:dyDescent="0.25">
      <c r="A1157" s="105">
        <v>43040</v>
      </c>
      <c r="B1157" s="106">
        <v>21</v>
      </c>
      <c r="C1157" s="107">
        <v>17193322.981366459</v>
      </c>
      <c r="D1157" s="107">
        <v>10433630</v>
      </c>
      <c r="E1157" s="107">
        <v>4413440</v>
      </c>
      <c r="F1157" s="109">
        <f t="shared" si="18"/>
        <v>43678</v>
      </c>
      <c r="G1157" s="14"/>
      <c r="H1157" s="14"/>
      <c r="I1157" s="14"/>
      <c r="J1157" s="13"/>
    </row>
    <row r="1158" spans="1:10" x14ac:dyDescent="0.25">
      <c r="A1158" s="105">
        <v>43040</v>
      </c>
      <c r="B1158" s="106">
        <v>22</v>
      </c>
      <c r="C1158" s="107">
        <v>17193322.981366459</v>
      </c>
      <c r="D1158" s="107">
        <v>10546100</v>
      </c>
      <c r="E1158" s="107">
        <v>4517120</v>
      </c>
      <c r="F1158" s="109">
        <f t="shared" si="18"/>
        <v>43709</v>
      </c>
      <c r="G1158" s="14"/>
      <c r="H1158" s="14"/>
      <c r="I1158" s="14"/>
      <c r="J1158" s="13"/>
    </row>
    <row r="1159" spans="1:10" x14ac:dyDescent="0.25">
      <c r="A1159" s="105">
        <v>43040</v>
      </c>
      <c r="B1159" s="106">
        <v>23</v>
      </c>
      <c r="C1159" s="107">
        <v>17193322.981366459</v>
      </c>
      <c r="D1159" s="107">
        <v>10656125</v>
      </c>
      <c r="E1159" s="107">
        <v>4623360</v>
      </c>
      <c r="F1159" s="109">
        <f t="shared" si="18"/>
        <v>43739</v>
      </c>
      <c r="G1159" s="14"/>
      <c r="H1159" s="14"/>
      <c r="I1159" s="14"/>
      <c r="J1159" s="13"/>
    </row>
    <row r="1160" spans="1:10" x14ac:dyDescent="0.25">
      <c r="A1160" s="105">
        <v>43040</v>
      </c>
      <c r="B1160" s="106">
        <v>24</v>
      </c>
      <c r="C1160" s="107">
        <v>17193322.981366459</v>
      </c>
      <c r="D1160" s="107">
        <v>10744145</v>
      </c>
      <c r="E1160" s="107">
        <v>4730880</v>
      </c>
      <c r="F1160" s="109">
        <f t="shared" si="18"/>
        <v>43770</v>
      </c>
      <c r="G1160" s="14"/>
      <c r="H1160" s="14"/>
      <c r="I1160" s="14"/>
      <c r="J1160" s="13"/>
    </row>
    <row r="1161" spans="1:10" x14ac:dyDescent="0.25">
      <c r="A1161" s="105">
        <v>43040</v>
      </c>
      <c r="B1161" s="106">
        <v>25</v>
      </c>
      <c r="C1161" s="107">
        <v>17193322.981366459</v>
      </c>
      <c r="D1161" s="107">
        <v>10817495</v>
      </c>
      <c r="E1161" s="107">
        <v>4800000</v>
      </c>
      <c r="F1161" s="109">
        <f t="shared" si="18"/>
        <v>43800</v>
      </c>
      <c r="G1161" s="14"/>
      <c r="H1161" s="14"/>
      <c r="I1161" s="14"/>
      <c r="J1161" s="13"/>
    </row>
    <row r="1162" spans="1:10" x14ac:dyDescent="0.25">
      <c r="A1162" s="105">
        <v>43070</v>
      </c>
      <c r="B1162" s="106">
        <v>0</v>
      </c>
      <c r="C1162" s="107">
        <v>17100155.279503107</v>
      </c>
      <c r="D1162" s="107">
        <v>1012320</v>
      </c>
      <c r="E1162" s="107">
        <v>0</v>
      </c>
      <c r="F1162" s="109">
        <f t="shared" si="18"/>
        <v>43070</v>
      </c>
      <c r="G1162" s="14"/>
      <c r="H1162" s="14"/>
      <c r="I1162" s="14"/>
      <c r="J1162" s="13"/>
    </row>
    <row r="1163" spans="1:10" x14ac:dyDescent="0.25">
      <c r="A1163" s="105">
        <v>43070</v>
      </c>
      <c r="B1163" s="106">
        <v>1</v>
      </c>
      <c r="C1163" s="107">
        <v>17100155.279503107</v>
      </c>
      <c r="D1163" s="107">
        <v>2276200</v>
      </c>
      <c r="E1163" s="107">
        <v>0</v>
      </c>
      <c r="F1163" s="109">
        <f t="shared" si="18"/>
        <v>43101</v>
      </c>
      <c r="G1163" s="14"/>
      <c r="H1163" s="14"/>
      <c r="I1163" s="14"/>
      <c r="J1163" s="13"/>
    </row>
    <row r="1164" spans="1:10" x14ac:dyDescent="0.25">
      <c r="A1164" s="105">
        <v>43070</v>
      </c>
      <c r="B1164" s="106">
        <v>2</v>
      </c>
      <c r="C1164" s="107">
        <v>17100155.279503107</v>
      </c>
      <c r="D1164" s="107">
        <v>3080280</v>
      </c>
      <c r="E1164" s="107">
        <v>0</v>
      </c>
      <c r="F1164" s="109">
        <f t="shared" si="18"/>
        <v>43132</v>
      </c>
      <c r="G1164" s="14"/>
      <c r="H1164" s="14"/>
      <c r="I1164" s="14"/>
      <c r="J1164" s="13"/>
    </row>
    <row r="1165" spans="1:10" x14ac:dyDescent="0.25">
      <c r="A1165" s="105">
        <v>43070</v>
      </c>
      <c r="B1165" s="106">
        <v>3</v>
      </c>
      <c r="C1165" s="107">
        <v>17100155.279503107</v>
      </c>
      <c r="D1165" s="107">
        <v>3869920</v>
      </c>
      <c r="E1165" s="107">
        <v>0</v>
      </c>
      <c r="F1165" s="109">
        <f t="shared" si="18"/>
        <v>43160</v>
      </c>
      <c r="G1165" s="14"/>
      <c r="H1165" s="14"/>
      <c r="I1165" s="14"/>
      <c r="J1165" s="13"/>
    </row>
    <row r="1166" spans="1:10" x14ac:dyDescent="0.25">
      <c r="A1166" s="105">
        <v>43070</v>
      </c>
      <c r="B1166" s="106">
        <v>4</v>
      </c>
      <c r="C1166" s="107">
        <v>17100155.279503107</v>
      </c>
      <c r="D1166" s="107">
        <v>4496920</v>
      </c>
      <c r="E1166" s="107">
        <v>0</v>
      </c>
      <c r="F1166" s="109">
        <f t="shared" si="18"/>
        <v>43191</v>
      </c>
      <c r="G1166" s="14"/>
      <c r="H1166" s="14"/>
      <c r="I1166" s="14"/>
      <c r="J1166" s="13"/>
    </row>
    <row r="1167" spans="1:10" x14ac:dyDescent="0.25">
      <c r="A1167" s="105">
        <v>43070</v>
      </c>
      <c r="B1167" s="106">
        <v>5</v>
      </c>
      <c r="C1167" s="107">
        <v>17100155.279503107</v>
      </c>
      <c r="D1167" s="107">
        <v>5085160</v>
      </c>
      <c r="E1167" s="107">
        <v>0</v>
      </c>
      <c r="F1167" s="109">
        <f t="shared" si="18"/>
        <v>43221</v>
      </c>
      <c r="G1167" s="14"/>
      <c r="H1167" s="14"/>
      <c r="I1167" s="14"/>
      <c r="J1167" s="13"/>
    </row>
    <row r="1168" spans="1:10" x14ac:dyDescent="0.25">
      <c r="A1168" s="105">
        <v>43070</v>
      </c>
      <c r="B1168" s="106">
        <v>6</v>
      </c>
      <c r="C1168" s="107">
        <v>17100155.279503107</v>
      </c>
      <c r="D1168" s="107">
        <v>5841313.9367018314</v>
      </c>
      <c r="E1168" s="107">
        <v>0</v>
      </c>
      <c r="F1168" s="109">
        <f t="shared" si="18"/>
        <v>43252</v>
      </c>
      <c r="G1168" s="14"/>
      <c r="H1168" s="14"/>
      <c r="I1168" s="14"/>
      <c r="J1168" s="13"/>
    </row>
    <row r="1169" spans="1:10" x14ac:dyDescent="0.25">
      <c r="A1169" s="105">
        <v>43070</v>
      </c>
      <c r="B1169" s="106">
        <v>7</v>
      </c>
      <c r="C1169" s="107">
        <v>17100155.279503107</v>
      </c>
      <c r="D1169" s="107">
        <v>6398210</v>
      </c>
      <c r="E1169" s="107">
        <v>0</v>
      </c>
      <c r="F1169" s="109">
        <f t="shared" si="18"/>
        <v>43282</v>
      </c>
      <c r="G1169" s="14"/>
      <c r="H1169" s="14"/>
      <c r="I1169" s="14"/>
      <c r="J1169" s="13"/>
    </row>
    <row r="1170" spans="1:10" x14ac:dyDescent="0.25">
      <c r="A1170" s="105">
        <v>43070</v>
      </c>
      <c r="B1170" s="106">
        <v>8</v>
      </c>
      <c r="C1170" s="107">
        <v>17100155.279503107</v>
      </c>
      <c r="D1170" s="107">
        <v>6867470</v>
      </c>
      <c r="E1170" s="107">
        <v>0</v>
      </c>
      <c r="F1170" s="109">
        <f t="shared" si="18"/>
        <v>43313</v>
      </c>
      <c r="G1170" s="14"/>
      <c r="H1170" s="14"/>
      <c r="I1170" s="14"/>
      <c r="J1170" s="13"/>
    </row>
    <row r="1171" spans="1:10" x14ac:dyDescent="0.25">
      <c r="A1171" s="105">
        <v>43070</v>
      </c>
      <c r="B1171" s="106">
        <v>9</v>
      </c>
      <c r="C1171" s="107">
        <v>17100155.279503107</v>
      </c>
      <c r="D1171" s="107">
        <v>7408360.0219451757</v>
      </c>
      <c r="E1171" s="107">
        <v>0</v>
      </c>
      <c r="F1171" s="109">
        <f t="shared" si="18"/>
        <v>43344</v>
      </c>
      <c r="G1171" s="14"/>
      <c r="H1171" s="14"/>
      <c r="I1171" s="14"/>
      <c r="J1171" s="13"/>
    </row>
    <row r="1172" spans="1:10" x14ac:dyDescent="0.25">
      <c r="A1172" s="105">
        <v>43070</v>
      </c>
      <c r="B1172" s="106">
        <v>10</v>
      </c>
      <c r="C1172" s="107">
        <v>17100155.279503107</v>
      </c>
      <c r="D1172" s="107">
        <v>7748104.0000000009</v>
      </c>
      <c r="E1172" s="107">
        <v>0</v>
      </c>
      <c r="F1172" s="109">
        <f t="shared" si="18"/>
        <v>43374</v>
      </c>
      <c r="G1172" s="14"/>
      <c r="H1172" s="14"/>
      <c r="I1172" s="14"/>
      <c r="J1172" s="13"/>
    </row>
    <row r="1173" spans="1:10" x14ac:dyDescent="0.25">
      <c r="A1173" s="105">
        <v>43070</v>
      </c>
      <c r="B1173" s="106">
        <v>11</v>
      </c>
      <c r="C1173" s="107">
        <v>17100155.279503107</v>
      </c>
      <c r="D1173" s="107">
        <v>8092134.9999999991</v>
      </c>
      <c r="E1173" s="107">
        <v>0</v>
      </c>
      <c r="F1173" s="109">
        <f t="shared" si="18"/>
        <v>43405</v>
      </c>
      <c r="G1173" s="14"/>
      <c r="H1173" s="14"/>
      <c r="I1173" s="14"/>
      <c r="J1173" s="13"/>
    </row>
    <row r="1174" spans="1:10" x14ac:dyDescent="0.25">
      <c r="A1174" s="105">
        <v>43070</v>
      </c>
      <c r="B1174" s="106">
        <v>12</v>
      </c>
      <c r="C1174" s="107">
        <v>17100155.279503107</v>
      </c>
      <c r="D1174" s="107">
        <v>8391240</v>
      </c>
      <c r="E1174" s="107">
        <v>0</v>
      </c>
      <c r="F1174" s="109">
        <f t="shared" si="18"/>
        <v>43435</v>
      </c>
      <c r="G1174" s="14"/>
      <c r="H1174" s="14"/>
      <c r="I1174" s="14"/>
      <c r="J1174" s="13"/>
    </row>
    <row r="1175" spans="1:10" x14ac:dyDescent="0.25">
      <c r="A1175" s="105">
        <v>43070</v>
      </c>
      <c r="B1175" s="106">
        <v>13</v>
      </c>
      <c r="C1175" s="107">
        <v>17100155.279503107</v>
      </c>
      <c r="D1175" s="107">
        <v>8629220</v>
      </c>
      <c r="E1175" s="107">
        <v>0</v>
      </c>
      <c r="F1175" s="109">
        <f t="shared" si="18"/>
        <v>43466</v>
      </c>
      <c r="G1175" s="14"/>
      <c r="H1175" s="14"/>
      <c r="I1175" s="14"/>
      <c r="J1175" s="13"/>
    </row>
    <row r="1176" spans="1:10" x14ac:dyDescent="0.25">
      <c r="A1176" s="105">
        <v>43070</v>
      </c>
      <c r="B1176" s="106">
        <v>14</v>
      </c>
      <c r="C1176" s="107">
        <v>17100155.279503107</v>
      </c>
      <c r="D1176" s="107">
        <v>8832155</v>
      </c>
      <c r="E1176" s="107">
        <v>0</v>
      </c>
      <c r="F1176" s="109">
        <f t="shared" si="18"/>
        <v>43497</v>
      </c>
      <c r="G1176" s="14"/>
      <c r="H1176" s="14"/>
      <c r="I1176" s="14"/>
      <c r="J1176" s="13"/>
    </row>
    <row r="1177" spans="1:10" x14ac:dyDescent="0.25">
      <c r="A1177" s="105">
        <v>43070</v>
      </c>
      <c r="B1177" s="106">
        <v>15</v>
      </c>
      <c r="C1177" s="107">
        <v>17100155.279503107</v>
      </c>
      <c r="D1177" s="107">
        <v>9058725</v>
      </c>
      <c r="E1177" s="107">
        <v>0</v>
      </c>
      <c r="F1177" s="109">
        <f t="shared" si="18"/>
        <v>43525</v>
      </c>
      <c r="G1177" s="14"/>
      <c r="H1177" s="14"/>
      <c r="I1177" s="14"/>
      <c r="J1177" s="13"/>
    </row>
    <row r="1178" spans="1:10" x14ac:dyDescent="0.25">
      <c r="A1178" s="105">
        <v>43070</v>
      </c>
      <c r="B1178" s="106">
        <v>16</v>
      </c>
      <c r="C1178" s="107">
        <v>17100155.279503107</v>
      </c>
      <c r="D1178" s="107">
        <v>9240470</v>
      </c>
      <c r="E1178" s="107">
        <v>0</v>
      </c>
      <c r="F1178" s="109">
        <f t="shared" si="18"/>
        <v>43556</v>
      </c>
      <c r="G1178" s="14"/>
      <c r="H1178" s="14"/>
      <c r="I1178" s="14"/>
      <c r="J1178" s="13"/>
    </row>
    <row r="1179" spans="1:10" x14ac:dyDescent="0.25">
      <c r="A1179" s="105">
        <v>43070</v>
      </c>
      <c r="B1179" s="106">
        <v>17</v>
      </c>
      <c r="C1179" s="107">
        <v>17100155.279503107</v>
      </c>
      <c r="D1179" s="107">
        <v>9420585</v>
      </c>
      <c r="E1179" s="107">
        <v>0</v>
      </c>
      <c r="F1179" s="109">
        <f t="shared" si="18"/>
        <v>43586</v>
      </c>
      <c r="G1179" s="14"/>
      <c r="H1179" s="14"/>
      <c r="I1179" s="14"/>
      <c r="J1179" s="13"/>
    </row>
    <row r="1180" spans="1:10" x14ac:dyDescent="0.25">
      <c r="A1180" s="105">
        <v>43070</v>
      </c>
      <c r="B1180" s="106">
        <v>18</v>
      </c>
      <c r="C1180" s="107">
        <v>17100155.279503107</v>
      </c>
      <c r="D1180" s="107">
        <v>9602330</v>
      </c>
      <c r="E1180" s="107">
        <v>4345344</v>
      </c>
      <c r="F1180" s="109">
        <f t="shared" si="18"/>
        <v>43617</v>
      </c>
      <c r="G1180" s="14"/>
      <c r="H1180" s="14"/>
      <c r="I1180" s="14"/>
      <c r="J1180" s="13"/>
    </row>
    <row r="1181" spans="1:10" x14ac:dyDescent="0.25">
      <c r="A1181" s="105">
        <v>43070</v>
      </c>
      <c r="B1181" s="106">
        <v>19</v>
      </c>
      <c r="C1181" s="107">
        <v>17100155.279503107</v>
      </c>
      <c r="D1181" s="107">
        <v>9776740</v>
      </c>
      <c r="E1181" s="107">
        <v>4497408</v>
      </c>
      <c r="F1181" s="109">
        <f t="shared" si="18"/>
        <v>43647</v>
      </c>
      <c r="G1181" s="14"/>
      <c r="H1181" s="14"/>
      <c r="I1181" s="14"/>
      <c r="J1181" s="13"/>
    </row>
    <row r="1182" spans="1:10" x14ac:dyDescent="0.25">
      <c r="A1182" s="105">
        <v>43070</v>
      </c>
      <c r="B1182" s="106">
        <v>20</v>
      </c>
      <c r="C1182" s="107">
        <v>17100155.279503107</v>
      </c>
      <c r="D1182" s="107">
        <v>9916105</v>
      </c>
      <c r="E1182" s="107">
        <v>4635648</v>
      </c>
      <c r="F1182" s="109">
        <f t="shared" si="18"/>
        <v>43678</v>
      </c>
      <c r="G1182" s="14"/>
      <c r="H1182" s="14"/>
      <c r="I1182" s="14"/>
      <c r="J1182" s="13"/>
    </row>
    <row r="1183" spans="1:10" x14ac:dyDescent="0.25">
      <c r="A1183" s="105">
        <v>43070</v>
      </c>
      <c r="B1183" s="106">
        <v>21</v>
      </c>
      <c r="C1183" s="107">
        <v>17100155.279503107</v>
      </c>
      <c r="D1183" s="107">
        <v>10033465</v>
      </c>
      <c r="E1183" s="107">
        <v>4749312</v>
      </c>
      <c r="F1183" s="109">
        <f t="shared" si="18"/>
        <v>43709</v>
      </c>
      <c r="G1183" s="14"/>
      <c r="H1183" s="14"/>
      <c r="I1183" s="14"/>
      <c r="J1183" s="13"/>
    </row>
    <row r="1184" spans="1:10" x14ac:dyDescent="0.25">
      <c r="A1184" s="105">
        <v>43070</v>
      </c>
      <c r="B1184" s="106">
        <v>22</v>
      </c>
      <c r="C1184" s="107">
        <v>17100155.279503107</v>
      </c>
      <c r="D1184" s="107">
        <v>10150010</v>
      </c>
      <c r="E1184" s="107">
        <v>4862976</v>
      </c>
      <c r="F1184" s="109">
        <f t="shared" si="18"/>
        <v>43739</v>
      </c>
      <c r="G1184" s="14"/>
      <c r="H1184" s="14"/>
      <c r="I1184" s="14"/>
      <c r="J1184" s="13"/>
    </row>
    <row r="1185" spans="1:10" x14ac:dyDescent="0.25">
      <c r="A1185" s="105">
        <v>43070</v>
      </c>
      <c r="B1185" s="106">
        <v>23</v>
      </c>
      <c r="C1185" s="107">
        <v>17100155.279503107</v>
      </c>
      <c r="D1185" s="107">
        <v>10249440</v>
      </c>
      <c r="E1185" s="107">
        <v>4955136</v>
      </c>
      <c r="F1185" s="109">
        <f t="shared" si="18"/>
        <v>43770</v>
      </c>
      <c r="G1185" s="14"/>
      <c r="H1185" s="14"/>
      <c r="I1185" s="14"/>
      <c r="J1185" s="13"/>
    </row>
    <row r="1186" spans="1:10" x14ac:dyDescent="0.25">
      <c r="A1186" s="105">
        <v>43070</v>
      </c>
      <c r="B1186" s="106">
        <v>24</v>
      </c>
      <c r="C1186" s="107">
        <v>17100155.279503107</v>
      </c>
      <c r="D1186" s="107">
        <v>10343165</v>
      </c>
      <c r="E1186" s="107">
        <v>5067264</v>
      </c>
      <c r="F1186" s="109">
        <f t="shared" si="18"/>
        <v>43800</v>
      </c>
      <c r="G1186" s="14"/>
      <c r="H1186" s="14"/>
      <c r="I1186" s="14"/>
      <c r="J1186" s="13"/>
    </row>
    <row r="1187" spans="1:10" x14ac:dyDescent="0.25">
      <c r="A1187" s="105">
        <v>43101</v>
      </c>
      <c r="B1187" s="106">
        <v>0</v>
      </c>
      <c r="C1187" s="107">
        <v>17052173.91304348</v>
      </c>
      <c r="D1187" s="107">
        <v>1033600</v>
      </c>
      <c r="E1187" s="107">
        <v>0</v>
      </c>
      <c r="F1187" s="109">
        <f t="shared" si="18"/>
        <v>43101</v>
      </c>
      <c r="G1187" s="14"/>
      <c r="H1187" s="14"/>
      <c r="I1187" s="14"/>
      <c r="J1187" s="13"/>
    </row>
    <row r="1188" spans="1:10" x14ac:dyDescent="0.25">
      <c r="A1188" s="105">
        <v>43101</v>
      </c>
      <c r="B1188" s="106">
        <v>1</v>
      </c>
      <c r="C1188" s="107">
        <v>17052173.91304348</v>
      </c>
      <c r="D1188" s="107">
        <v>2175120</v>
      </c>
      <c r="E1188" s="107">
        <v>0</v>
      </c>
      <c r="F1188" s="109">
        <f t="shared" si="18"/>
        <v>43132</v>
      </c>
      <c r="G1188" s="14"/>
      <c r="H1188" s="14"/>
      <c r="I1188" s="14"/>
      <c r="J1188" s="13"/>
    </row>
    <row r="1189" spans="1:10" x14ac:dyDescent="0.25">
      <c r="A1189" s="105">
        <v>43101</v>
      </c>
      <c r="B1189" s="106">
        <v>2</v>
      </c>
      <c r="C1189" s="107">
        <v>17052173.91304348</v>
      </c>
      <c r="D1189" s="107">
        <v>3141840</v>
      </c>
      <c r="E1189" s="107">
        <v>0</v>
      </c>
      <c r="F1189" s="109">
        <f t="shared" si="18"/>
        <v>43160</v>
      </c>
      <c r="G1189" s="14"/>
      <c r="H1189" s="14"/>
      <c r="I1189" s="14"/>
      <c r="J1189" s="13"/>
    </row>
    <row r="1190" spans="1:10" x14ac:dyDescent="0.25">
      <c r="A1190" s="105">
        <v>43101</v>
      </c>
      <c r="B1190" s="106">
        <v>3</v>
      </c>
      <c r="C1190" s="107">
        <v>17052173.91304348</v>
      </c>
      <c r="D1190" s="107">
        <v>3873720</v>
      </c>
      <c r="E1190" s="107">
        <v>0</v>
      </c>
      <c r="F1190" s="109">
        <f t="shared" si="18"/>
        <v>43191</v>
      </c>
      <c r="G1190" s="14"/>
      <c r="H1190" s="14"/>
      <c r="I1190" s="14"/>
      <c r="J1190" s="13"/>
    </row>
    <row r="1191" spans="1:10" x14ac:dyDescent="0.25">
      <c r="A1191" s="105">
        <v>43101</v>
      </c>
      <c r="B1191" s="106">
        <v>4</v>
      </c>
      <c r="C1191" s="107">
        <v>17052173.91304348</v>
      </c>
      <c r="D1191" s="107">
        <v>4528080</v>
      </c>
      <c r="E1191" s="107">
        <v>0</v>
      </c>
      <c r="F1191" s="109">
        <f t="shared" si="18"/>
        <v>43221</v>
      </c>
      <c r="G1191" s="14"/>
      <c r="H1191" s="14"/>
      <c r="I1191" s="14"/>
      <c r="J1191" s="13"/>
    </row>
    <row r="1192" spans="1:10" x14ac:dyDescent="0.25">
      <c r="A1192" s="105">
        <v>43101</v>
      </c>
      <c r="B1192" s="106">
        <v>5</v>
      </c>
      <c r="C1192" s="107">
        <v>17052173.91304348</v>
      </c>
      <c r="D1192" s="107">
        <v>5332790.8581254138</v>
      </c>
      <c r="E1192" s="107">
        <v>0</v>
      </c>
      <c r="F1192" s="109">
        <f t="shared" si="18"/>
        <v>43252</v>
      </c>
      <c r="G1192" s="14"/>
      <c r="H1192" s="14"/>
      <c r="I1192" s="14"/>
      <c r="J1192" s="13"/>
    </row>
    <row r="1193" spans="1:10" x14ac:dyDescent="0.25">
      <c r="A1193" s="105">
        <v>43101</v>
      </c>
      <c r="B1193" s="106">
        <v>6</v>
      </c>
      <c r="C1193" s="107">
        <v>17052173.91304348</v>
      </c>
      <c r="D1193" s="107">
        <v>5948700</v>
      </c>
      <c r="E1193" s="107">
        <v>0</v>
      </c>
      <c r="F1193" s="109">
        <f t="shared" si="18"/>
        <v>43282</v>
      </c>
      <c r="G1193" s="14"/>
      <c r="H1193" s="14"/>
      <c r="I1193" s="14"/>
      <c r="J1193" s="13"/>
    </row>
    <row r="1194" spans="1:10" x14ac:dyDescent="0.25">
      <c r="A1194" s="105">
        <v>43101</v>
      </c>
      <c r="B1194" s="106">
        <v>7</v>
      </c>
      <c r="C1194" s="107">
        <v>17052173.91304348</v>
      </c>
      <c r="D1194" s="107">
        <v>6454300</v>
      </c>
      <c r="E1194" s="107">
        <v>0</v>
      </c>
      <c r="F1194" s="109">
        <f t="shared" si="18"/>
        <v>43313</v>
      </c>
      <c r="G1194" s="14"/>
      <c r="H1194" s="14"/>
      <c r="I1194" s="14"/>
      <c r="J1194" s="13"/>
    </row>
    <row r="1195" spans="1:10" x14ac:dyDescent="0.25">
      <c r="A1195" s="105">
        <v>43101</v>
      </c>
      <c r="B1195" s="106">
        <v>8</v>
      </c>
      <c r="C1195" s="107">
        <v>17052173.91304348</v>
      </c>
      <c r="D1195" s="107">
        <v>7026904.1487731514</v>
      </c>
      <c r="E1195" s="107">
        <v>0</v>
      </c>
      <c r="F1195" s="109">
        <f t="shared" si="18"/>
        <v>43344</v>
      </c>
      <c r="G1195" s="14"/>
      <c r="H1195" s="14"/>
      <c r="I1195" s="14"/>
      <c r="J1195" s="13"/>
    </row>
    <row r="1196" spans="1:10" x14ac:dyDescent="0.25">
      <c r="A1196" s="105">
        <v>43101</v>
      </c>
      <c r="B1196" s="106">
        <v>9</v>
      </c>
      <c r="C1196" s="107">
        <v>17052173.91304348</v>
      </c>
      <c r="D1196" s="107">
        <v>7395696.0000000009</v>
      </c>
      <c r="E1196" s="107">
        <v>0</v>
      </c>
      <c r="F1196" s="109">
        <f t="shared" si="18"/>
        <v>43374</v>
      </c>
      <c r="G1196" s="14"/>
      <c r="H1196" s="14"/>
      <c r="I1196" s="14"/>
      <c r="J1196" s="13"/>
    </row>
    <row r="1197" spans="1:10" x14ac:dyDescent="0.25">
      <c r="A1197" s="105">
        <v>43101</v>
      </c>
      <c r="B1197" s="106">
        <v>10</v>
      </c>
      <c r="C1197" s="107">
        <v>17052173.91304348</v>
      </c>
      <c r="D1197" s="107">
        <v>7746574.9999999991</v>
      </c>
      <c r="E1197" s="107">
        <v>0</v>
      </c>
      <c r="F1197" s="109">
        <f t="shared" si="18"/>
        <v>43405</v>
      </c>
      <c r="G1197" s="14"/>
      <c r="H1197" s="14"/>
      <c r="I1197" s="14"/>
      <c r="J1197" s="13"/>
    </row>
    <row r="1198" spans="1:10" x14ac:dyDescent="0.25">
      <c r="A1198" s="105">
        <v>43101</v>
      </c>
      <c r="B1198" s="106">
        <v>11</v>
      </c>
      <c r="C1198" s="107">
        <v>17052173.91304348</v>
      </c>
      <c r="D1198" s="107">
        <v>8067684.9999999991</v>
      </c>
      <c r="E1198" s="107">
        <v>0</v>
      </c>
      <c r="F1198" s="109">
        <f t="shared" si="18"/>
        <v>43435</v>
      </c>
      <c r="G1198" s="14"/>
      <c r="H1198" s="14"/>
      <c r="I1198" s="14"/>
      <c r="J1198" s="13"/>
    </row>
    <row r="1199" spans="1:10" x14ac:dyDescent="0.25">
      <c r="A1199" s="105">
        <v>43101</v>
      </c>
      <c r="B1199" s="106">
        <v>12</v>
      </c>
      <c r="C1199" s="107">
        <v>17052173.91304348</v>
      </c>
      <c r="D1199" s="107">
        <v>8366789.9999999991</v>
      </c>
      <c r="E1199" s="107">
        <v>0</v>
      </c>
      <c r="F1199" s="109">
        <f t="shared" si="18"/>
        <v>43466</v>
      </c>
      <c r="G1199" s="14"/>
      <c r="H1199" s="14"/>
      <c r="I1199" s="14"/>
      <c r="J1199" s="13"/>
    </row>
    <row r="1200" spans="1:10" x14ac:dyDescent="0.25">
      <c r="A1200" s="105">
        <v>43101</v>
      </c>
      <c r="B1200" s="106">
        <v>13</v>
      </c>
      <c r="C1200" s="107">
        <v>17052173.91304348</v>
      </c>
      <c r="D1200" s="107">
        <v>8599065</v>
      </c>
      <c r="E1200" s="107">
        <v>0</v>
      </c>
      <c r="F1200" s="109">
        <f t="shared" si="18"/>
        <v>43497</v>
      </c>
      <c r="G1200" s="14"/>
      <c r="H1200" s="14"/>
      <c r="I1200" s="14"/>
      <c r="J1200" s="13"/>
    </row>
    <row r="1201" spans="1:10" x14ac:dyDescent="0.25">
      <c r="A1201" s="105">
        <v>43101</v>
      </c>
      <c r="B1201" s="106">
        <v>14</v>
      </c>
      <c r="C1201" s="107">
        <v>17052173.91304348</v>
      </c>
      <c r="D1201" s="107">
        <v>8848455</v>
      </c>
      <c r="E1201" s="107">
        <v>0</v>
      </c>
      <c r="F1201" s="109">
        <f t="shared" si="18"/>
        <v>43525</v>
      </c>
      <c r="G1201" s="14"/>
      <c r="H1201" s="14"/>
      <c r="I1201" s="14"/>
      <c r="J1201" s="13"/>
    </row>
    <row r="1202" spans="1:10" x14ac:dyDescent="0.25">
      <c r="A1202" s="105">
        <v>43101</v>
      </c>
      <c r="B1202" s="106">
        <v>15</v>
      </c>
      <c r="C1202" s="107">
        <v>17052173.91304348</v>
      </c>
      <c r="D1202" s="107">
        <v>9047315</v>
      </c>
      <c r="E1202" s="107">
        <v>0</v>
      </c>
      <c r="F1202" s="109">
        <f t="shared" si="18"/>
        <v>43556</v>
      </c>
      <c r="G1202" s="14"/>
      <c r="H1202" s="14"/>
      <c r="I1202" s="14"/>
      <c r="J1202" s="13"/>
    </row>
    <row r="1203" spans="1:10" x14ac:dyDescent="0.25">
      <c r="A1203" s="105">
        <v>43101</v>
      </c>
      <c r="B1203" s="106">
        <v>16</v>
      </c>
      <c r="C1203" s="107">
        <v>17052173.91304348</v>
      </c>
      <c r="D1203" s="107">
        <v>9237210</v>
      </c>
      <c r="E1203" s="107">
        <v>0</v>
      </c>
      <c r="F1203" s="109">
        <f t="shared" si="18"/>
        <v>43586</v>
      </c>
      <c r="G1203" s="14"/>
      <c r="H1203" s="14"/>
      <c r="I1203" s="14"/>
      <c r="J1203" s="13"/>
    </row>
    <row r="1204" spans="1:10" x14ac:dyDescent="0.25">
      <c r="A1204" s="105">
        <v>43101</v>
      </c>
      <c r="B1204" s="106">
        <v>17</v>
      </c>
      <c r="C1204" s="107">
        <v>17052173.91304348</v>
      </c>
      <c r="D1204" s="107">
        <v>9419770</v>
      </c>
      <c r="E1204" s="107">
        <v>0</v>
      </c>
      <c r="F1204" s="109">
        <f t="shared" si="18"/>
        <v>43617</v>
      </c>
      <c r="G1204" s="14"/>
      <c r="H1204" s="14"/>
      <c r="I1204" s="14"/>
      <c r="J1204" s="13"/>
    </row>
    <row r="1205" spans="1:10" x14ac:dyDescent="0.25">
      <c r="A1205" s="105">
        <v>43101</v>
      </c>
      <c r="B1205" s="106">
        <v>18</v>
      </c>
      <c r="C1205" s="107">
        <v>17052173.91304348</v>
      </c>
      <c r="D1205" s="107">
        <v>9600700</v>
      </c>
      <c r="E1205" s="107">
        <v>4365312</v>
      </c>
      <c r="F1205" s="109">
        <f t="shared" si="18"/>
        <v>43647</v>
      </c>
      <c r="G1205" s="14"/>
      <c r="H1205" s="14"/>
      <c r="I1205" s="14"/>
      <c r="J1205" s="13"/>
    </row>
    <row r="1206" spans="1:10" x14ac:dyDescent="0.25">
      <c r="A1206" s="105">
        <v>43101</v>
      </c>
      <c r="B1206" s="106">
        <v>19</v>
      </c>
      <c r="C1206" s="107">
        <v>17052173.91304348</v>
      </c>
      <c r="D1206" s="107">
        <v>9746585</v>
      </c>
      <c r="E1206" s="107">
        <v>4521984</v>
      </c>
      <c r="F1206" s="109">
        <f t="shared" si="18"/>
        <v>43678</v>
      </c>
      <c r="G1206" s="14"/>
      <c r="H1206" s="14"/>
      <c r="I1206" s="14"/>
      <c r="J1206" s="13"/>
    </row>
    <row r="1207" spans="1:10" x14ac:dyDescent="0.25">
      <c r="A1207" s="105">
        <v>43101</v>
      </c>
      <c r="B1207" s="106">
        <v>20</v>
      </c>
      <c r="C1207" s="107">
        <v>17052173.91304348</v>
      </c>
      <c r="D1207" s="107">
        <v>9867205</v>
      </c>
      <c r="E1207" s="107">
        <v>4640256</v>
      </c>
      <c r="F1207" s="109">
        <f t="shared" si="18"/>
        <v>43709</v>
      </c>
      <c r="G1207" s="14"/>
      <c r="H1207" s="14"/>
      <c r="I1207" s="14"/>
      <c r="J1207" s="13"/>
    </row>
    <row r="1208" spans="1:10" x14ac:dyDescent="0.25">
      <c r="A1208" s="105">
        <v>43101</v>
      </c>
      <c r="B1208" s="106">
        <v>21</v>
      </c>
      <c r="C1208" s="107">
        <v>17052173.91304348</v>
      </c>
      <c r="D1208" s="107">
        <v>9980490</v>
      </c>
      <c r="E1208" s="107">
        <v>4763136</v>
      </c>
      <c r="F1208" s="109">
        <f t="shared" si="18"/>
        <v>43739</v>
      </c>
      <c r="G1208" s="14"/>
      <c r="H1208" s="14"/>
      <c r="I1208" s="14"/>
      <c r="J1208" s="13"/>
    </row>
    <row r="1209" spans="1:10" x14ac:dyDescent="0.25">
      <c r="A1209" s="105">
        <v>43101</v>
      </c>
      <c r="B1209" s="106">
        <v>22</v>
      </c>
      <c r="C1209" s="107">
        <v>17052173.91304348</v>
      </c>
      <c r="D1209" s="107">
        <v>10074215</v>
      </c>
      <c r="E1209" s="107">
        <v>4861440</v>
      </c>
      <c r="F1209" s="109">
        <f t="shared" si="18"/>
        <v>43770</v>
      </c>
      <c r="G1209" s="14"/>
      <c r="H1209" s="14"/>
      <c r="I1209" s="14"/>
      <c r="J1209" s="13"/>
    </row>
    <row r="1210" spans="1:10" x14ac:dyDescent="0.25">
      <c r="A1210" s="105">
        <v>43101</v>
      </c>
      <c r="B1210" s="106">
        <v>23</v>
      </c>
      <c r="C1210" s="107">
        <v>17052173.91304348</v>
      </c>
      <c r="D1210" s="107">
        <v>10167940</v>
      </c>
      <c r="E1210" s="107">
        <v>4948992</v>
      </c>
      <c r="F1210" s="109">
        <f t="shared" si="18"/>
        <v>43800</v>
      </c>
      <c r="G1210" s="14"/>
      <c r="H1210" s="14"/>
      <c r="I1210" s="14"/>
      <c r="J1210" s="13"/>
    </row>
    <row r="1211" spans="1:10" x14ac:dyDescent="0.25">
      <c r="A1211" s="105">
        <v>43132</v>
      </c>
      <c r="B1211" s="106">
        <v>0</v>
      </c>
      <c r="C1211" s="107">
        <v>17117391.304347828</v>
      </c>
      <c r="D1211" s="107">
        <v>1004720</v>
      </c>
      <c r="E1211" s="107">
        <v>0</v>
      </c>
      <c r="F1211" s="109">
        <f t="shared" si="18"/>
        <v>43132</v>
      </c>
      <c r="G1211" s="14"/>
      <c r="H1211" s="14"/>
      <c r="I1211" s="14"/>
      <c r="J1211" s="13"/>
    </row>
    <row r="1212" spans="1:10" x14ac:dyDescent="0.25">
      <c r="A1212" s="105">
        <v>43132</v>
      </c>
      <c r="B1212" s="106">
        <v>1</v>
      </c>
      <c r="C1212" s="107">
        <v>17117391.304347828</v>
      </c>
      <c r="D1212" s="107">
        <v>2295960</v>
      </c>
      <c r="E1212" s="107">
        <v>0</v>
      </c>
      <c r="F1212" s="109">
        <f t="shared" si="18"/>
        <v>43160</v>
      </c>
      <c r="G1212" s="14"/>
      <c r="H1212" s="14"/>
      <c r="I1212" s="14"/>
      <c r="J1212" s="13"/>
    </row>
    <row r="1213" spans="1:10" x14ac:dyDescent="0.25">
      <c r="A1213" s="105">
        <v>43132</v>
      </c>
      <c r="B1213" s="106">
        <v>2</v>
      </c>
      <c r="C1213" s="107">
        <v>17117391.304347828</v>
      </c>
      <c r="D1213" s="107">
        <v>3182120</v>
      </c>
      <c r="E1213" s="107">
        <v>0</v>
      </c>
      <c r="F1213" s="109">
        <f t="shared" si="18"/>
        <v>43191</v>
      </c>
      <c r="G1213" s="14"/>
      <c r="H1213" s="14"/>
      <c r="I1213" s="14"/>
      <c r="J1213" s="13"/>
    </row>
    <row r="1214" spans="1:10" x14ac:dyDescent="0.25">
      <c r="A1214" s="105">
        <v>43132</v>
      </c>
      <c r="B1214" s="106">
        <v>3</v>
      </c>
      <c r="C1214" s="107">
        <v>17117391.304347828</v>
      </c>
      <c r="D1214" s="107">
        <v>3917800</v>
      </c>
      <c r="E1214" s="107">
        <v>0</v>
      </c>
      <c r="F1214" s="109">
        <f t="shared" si="18"/>
        <v>43221</v>
      </c>
      <c r="G1214" s="14"/>
      <c r="H1214" s="14"/>
      <c r="I1214" s="14"/>
      <c r="J1214" s="13"/>
    </row>
    <row r="1215" spans="1:10" x14ac:dyDescent="0.25">
      <c r="A1215" s="105">
        <v>43132</v>
      </c>
      <c r="B1215" s="106">
        <v>4</v>
      </c>
      <c r="C1215" s="107">
        <v>17117391.304347828</v>
      </c>
      <c r="D1215" s="107">
        <v>4745426.9921728065</v>
      </c>
      <c r="E1215" s="107">
        <v>0</v>
      </c>
      <c r="F1215" s="109">
        <f t="shared" si="18"/>
        <v>43252</v>
      </c>
      <c r="G1215" s="14"/>
      <c r="H1215" s="14"/>
      <c r="I1215" s="14"/>
      <c r="J1215" s="13"/>
    </row>
    <row r="1216" spans="1:10" x14ac:dyDescent="0.25">
      <c r="A1216" s="105">
        <v>43132</v>
      </c>
      <c r="B1216" s="106">
        <v>5</v>
      </c>
      <c r="C1216" s="107">
        <v>17117391.304347828</v>
      </c>
      <c r="D1216" s="107">
        <v>5405180</v>
      </c>
      <c r="E1216" s="107">
        <v>0</v>
      </c>
      <c r="F1216" s="109">
        <f t="shared" si="18"/>
        <v>43282</v>
      </c>
      <c r="G1216" s="14"/>
      <c r="H1216" s="14"/>
      <c r="I1216" s="14"/>
      <c r="J1216" s="13"/>
    </row>
    <row r="1217" spans="1:10" x14ac:dyDescent="0.25">
      <c r="A1217" s="105">
        <v>43132</v>
      </c>
      <c r="B1217" s="106">
        <v>6</v>
      </c>
      <c r="C1217" s="107">
        <v>17117391.304347828</v>
      </c>
      <c r="D1217" s="107">
        <v>5945540</v>
      </c>
      <c r="E1217" s="107">
        <v>0</v>
      </c>
      <c r="F1217" s="109">
        <f t="shared" si="18"/>
        <v>43313</v>
      </c>
      <c r="G1217" s="14"/>
      <c r="H1217" s="14"/>
      <c r="I1217" s="14"/>
      <c r="J1217" s="13"/>
    </row>
    <row r="1218" spans="1:10" x14ac:dyDescent="0.25">
      <c r="A1218" s="105">
        <v>43132</v>
      </c>
      <c r="B1218" s="106">
        <v>7</v>
      </c>
      <c r="C1218" s="107">
        <v>17117391.304347828</v>
      </c>
      <c r="D1218" s="107">
        <v>6522895.4312416054</v>
      </c>
      <c r="E1218" s="107">
        <v>0</v>
      </c>
      <c r="F1218" s="109">
        <f t="shared" si="18"/>
        <v>43344</v>
      </c>
      <c r="G1218" s="14"/>
      <c r="H1218" s="14"/>
      <c r="I1218" s="14"/>
      <c r="J1218" s="13"/>
    </row>
    <row r="1219" spans="1:10" x14ac:dyDescent="0.25">
      <c r="A1219" s="105">
        <v>43132</v>
      </c>
      <c r="B1219" s="106">
        <v>8</v>
      </c>
      <c r="C1219" s="107">
        <v>17117391.304347828</v>
      </c>
      <c r="D1219" s="107">
        <v>6901188.0000000009</v>
      </c>
      <c r="E1219" s="107">
        <v>0</v>
      </c>
      <c r="F1219" s="109">
        <f t="shared" ref="F1219:F1282" si="19">EDATE(A1219,B1219)</f>
        <v>43374</v>
      </c>
      <c r="G1219" s="14"/>
      <c r="H1219" s="14"/>
      <c r="I1219" s="14"/>
      <c r="J1219" s="13"/>
    </row>
    <row r="1220" spans="1:10" x14ac:dyDescent="0.25">
      <c r="A1220" s="105">
        <v>43132</v>
      </c>
      <c r="B1220" s="106">
        <v>9</v>
      </c>
      <c r="C1220" s="107">
        <v>17117391.304347828</v>
      </c>
      <c r="D1220" s="107">
        <v>7251869.9999999991</v>
      </c>
      <c r="E1220" s="107">
        <v>0</v>
      </c>
      <c r="F1220" s="109">
        <f t="shared" si="19"/>
        <v>43405</v>
      </c>
      <c r="G1220" s="14"/>
      <c r="H1220" s="14"/>
      <c r="I1220" s="14"/>
      <c r="J1220" s="13"/>
    </row>
    <row r="1221" spans="1:10" x14ac:dyDescent="0.25">
      <c r="A1221" s="105">
        <v>43132</v>
      </c>
      <c r="B1221" s="106">
        <v>10</v>
      </c>
      <c r="C1221" s="107">
        <v>17117391.304347828</v>
      </c>
      <c r="D1221" s="107">
        <v>7554234.9999999991</v>
      </c>
      <c r="E1221" s="107">
        <v>0</v>
      </c>
      <c r="F1221" s="109">
        <f t="shared" si="19"/>
        <v>43435</v>
      </c>
      <c r="G1221" s="14"/>
      <c r="H1221" s="14"/>
      <c r="I1221" s="14"/>
      <c r="J1221" s="13"/>
    </row>
    <row r="1222" spans="1:10" x14ac:dyDescent="0.25">
      <c r="A1222" s="105">
        <v>43132</v>
      </c>
      <c r="B1222" s="106">
        <v>11</v>
      </c>
      <c r="C1222" s="107">
        <v>17117391.304347828</v>
      </c>
      <c r="D1222" s="107">
        <v>7868824.9999999991</v>
      </c>
      <c r="E1222" s="107">
        <v>0</v>
      </c>
      <c r="F1222" s="109">
        <f t="shared" si="19"/>
        <v>43466</v>
      </c>
      <c r="G1222" s="14"/>
      <c r="H1222" s="14"/>
      <c r="I1222" s="14"/>
      <c r="J1222" s="13"/>
    </row>
    <row r="1223" spans="1:10" x14ac:dyDescent="0.25">
      <c r="A1223" s="105">
        <v>43132</v>
      </c>
      <c r="B1223" s="106">
        <v>12</v>
      </c>
      <c r="C1223" s="107">
        <v>17117391.304347828</v>
      </c>
      <c r="D1223" s="107">
        <v>8141034.9999999991</v>
      </c>
      <c r="E1223" s="107">
        <v>0</v>
      </c>
      <c r="F1223" s="109">
        <f t="shared" si="19"/>
        <v>43497</v>
      </c>
      <c r="G1223" s="14"/>
      <c r="H1223" s="14"/>
      <c r="I1223" s="14"/>
      <c r="J1223" s="13"/>
    </row>
    <row r="1224" spans="1:10" x14ac:dyDescent="0.25">
      <c r="A1224" s="105">
        <v>43132</v>
      </c>
      <c r="B1224" s="106">
        <v>13</v>
      </c>
      <c r="C1224" s="107">
        <v>17117391.304347828</v>
      </c>
      <c r="D1224" s="107">
        <v>8408355</v>
      </c>
      <c r="E1224" s="107">
        <v>0</v>
      </c>
      <c r="F1224" s="109">
        <f t="shared" si="19"/>
        <v>43525</v>
      </c>
      <c r="G1224" s="14"/>
      <c r="H1224" s="14"/>
      <c r="I1224" s="14"/>
      <c r="J1224" s="13"/>
    </row>
    <row r="1225" spans="1:10" x14ac:dyDescent="0.25">
      <c r="A1225" s="105">
        <v>43132</v>
      </c>
      <c r="B1225" s="106">
        <v>14</v>
      </c>
      <c r="C1225" s="107">
        <v>17117391.304347828</v>
      </c>
      <c r="D1225" s="107">
        <v>8614550</v>
      </c>
      <c r="E1225" s="107">
        <v>0</v>
      </c>
      <c r="F1225" s="109">
        <f t="shared" si="19"/>
        <v>43556</v>
      </c>
      <c r="G1225" s="14"/>
      <c r="H1225" s="14"/>
      <c r="I1225" s="14"/>
      <c r="J1225" s="13"/>
    </row>
    <row r="1226" spans="1:10" x14ac:dyDescent="0.25">
      <c r="A1226" s="105">
        <v>43132</v>
      </c>
      <c r="B1226" s="106">
        <v>15</v>
      </c>
      <c r="C1226" s="107">
        <v>17117391.304347828</v>
      </c>
      <c r="D1226" s="107">
        <v>8813410</v>
      </c>
      <c r="E1226" s="107">
        <v>0</v>
      </c>
      <c r="F1226" s="109">
        <f t="shared" si="19"/>
        <v>43586</v>
      </c>
      <c r="G1226" s="14"/>
      <c r="H1226" s="14"/>
      <c r="I1226" s="14"/>
      <c r="J1226" s="13"/>
    </row>
    <row r="1227" spans="1:10" x14ac:dyDescent="0.25">
      <c r="A1227" s="105">
        <v>43132</v>
      </c>
      <c r="B1227" s="106">
        <v>16</v>
      </c>
      <c r="C1227" s="107">
        <v>17117391.304347828</v>
      </c>
      <c r="D1227" s="107">
        <v>9002490</v>
      </c>
      <c r="E1227" s="107">
        <v>0</v>
      </c>
      <c r="F1227" s="109">
        <f t="shared" si="19"/>
        <v>43617</v>
      </c>
      <c r="G1227" s="14"/>
      <c r="H1227" s="14"/>
      <c r="I1227" s="14"/>
      <c r="J1227" s="13"/>
    </row>
    <row r="1228" spans="1:10" x14ac:dyDescent="0.25">
      <c r="A1228" s="105">
        <v>43132</v>
      </c>
      <c r="B1228" s="106">
        <v>17</v>
      </c>
      <c r="C1228" s="107">
        <v>17117391.304347828</v>
      </c>
      <c r="D1228" s="107">
        <v>9189940</v>
      </c>
      <c r="E1228" s="107">
        <v>0</v>
      </c>
      <c r="F1228" s="109">
        <f t="shared" si="19"/>
        <v>43647</v>
      </c>
      <c r="G1228" s="14"/>
      <c r="H1228" s="14"/>
      <c r="I1228" s="14"/>
      <c r="J1228" s="13"/>
    </row>
    <row r="1229" spans="1:10" x14ac:dyDescent="0.25">
      <c r="A1229" s="105">
        <v>43132</v>
      </c>
      <c r="B1229" s="106">
        <v>18</v>
      </c>
      <c r="C1229" s="107">
        <v>17117391.304347828</v>
      </c>
      <c r="D1229" s="107">
        <v>9340715</v>
      </c>
      <c r="E1229" s="107">
        <v>4494000</v>
      </c>
      <c r="F1229" s="109">
        <f t="shared" si="19"/>
        <v>43678</v>
      </c>
      <c r="G1229" s="14"/>
      <c r="H1229" s="14"/>
      <c r="I1229" s="14"/>
      <c r="J1229" s="13"/>
    </row>
    <row r="1230" spans="1:10" x14ac:dyDescent="0.25">
      <c r="A1230" s="105">
        <v>43132</v>
      </c>
      <c r="B1230" s="106">
        <v>19</v>
      </c>
      <c r="C1230" s="107">
        <v>17117391.304347828</v>
      </c>
      <c r="D1230" s="107">
        <v>9465410</v>
      </c>
      <c r="E1230" s="107">
        <v>4625040</v>
      </c>
      <c r="F1230" s="109">
        <f t="shared" si="19"/>
        <v>43709</v>
      </c>
      <c r="G1230" s="14"/>
      <c r="H1230" s="14"/>
      <c r="I1230" s="14"/>
      <c r="J1230" s="13"/>
    </row>
    <row r="1231" spans="1:10" x14ac:dyDescent="0.25">
      <c r="A1231" s="105">
        <v>43132</v>
      </c>
      <c r="B1231" s="106">
        <v>20</v>
      </c>
      <c r="C1231" s="107">
        <v>17117391.304347828</v>
      </c>
      <c r="D1231" s="107">
        <v>9583585</v>
      </c>
      <c r="E1231" s="107">
        <v>4757760</v>
      </c>
      <c r="F1231" s="109">
        <f t="shared" si="19"/>
        <v>43739</v>
      </c>
      <c r="G1231" s="14"/>
      <c r="H1231" s="14"/>
      <c r="I1231" s="14"/>
      <c r="J1231" s="13"/>
    </row>
    <row r="1232" spans="1:10" x14ac:dyDescent="0.25">
      <c r="A1232" s="105">
        <v>43132</v>
      </c>
      <c r="B1232" s="106">
        <v>21</v>
      </c>
      <c r="C1232" s="107">
        <v>17117391.304347828</v>
      </c>
      <c r="D1232" s="107">
        <v>9678940</v>
      </c>
      <c r="E1232" s="107">
        <v>4863600</v>
      </c>
      <c r="F1232" s="109">
        <f t="shared" si="19"/>
        <v>43770</v>
      </c>
      <c r="G1232" s="14"/>
      <c r="H1232" s="14"/>
      <c r="I1232" s="14"/>
      <c r="J1232" s="13"/>
    </row>
    <row r="1233" spans="1:10" x14ac:dyDescent="0.25">
      <c r="A1233" s="105">
        <v>43132</v>
      </c>
      <c r="B1233" s="106">
        <v>22</v>
      </c>
      <c r="C1233" s="107">
        <v>17117391.304347828</v>
      </c>
      <c r="D1233" s="107">
        <v>9770220</v>
      </c>
      <c r="E1233" s="107">
        <v>4959360</v>
      </c>
      <c r="F1233" s="109">
        <f t="shared" si="19"/>
        <v>43800</v>
      </c>
      <c r="G1233" s="14"/>
      <c r="H1233" s="14"/>
      <c r="I1233" s="14"/>
      <c r="J1233" s="13"/>
    </row>
    <row r="1234" spans="1:10" x14ac:dyDescent="0.25">
      <c r="A1234" s="105">
        <v>43160</v>
      </c>
      <c r="B1234" s="106">
        <v>0</v>
      </c>
      <c r="C1234" s="107">
        <v>19834782.608695649</v>
      </c>
      <c r="D1234" s="107">
        <v>1361160</v>
      </c>
      <c r="E1234" s="107">
        <v>0</v>
      </c>
      <c r="F1234" s="109">
        <f t="shared" si="19"/>
        <v>43160</v>
      </c>
      <c r="G1234" s="14"/>
      <c r="H1234" s="14"/>
      <c r="I1234" s="14"/>
      <c r="J1234" s="13"/>
    </row>
    <row r="1235" spans="1:10" x14ac:dyDescent="0.25">
      <c r="A1235" s="105">
        <v>43160</v>
      </c>
      <c r="B1235" s="106">
        <v>1</v>
      </c>
      <c r="C1235" s="107">
        <v>19834782.608695649</v>
      </c>
      <c r="D1235" s="107">
        <v>2928280</v>
      </c>
      <c r="E1235" s="107">
        <v>0</v>
      </c>
      <c r="F1235" s="109">
        <f t="shared" si="19"/>
        <v>43191</v>
      </c>
      <c r="G1235" s="14"/>
      <c r="H1235" s="14"/>
      <c r="I1235" s="14"/>
      <c r="J1235" s="13"/>
    </row>
    <row r="1236" spans="1:10" x14ac:dyDescent="0.25">
      <c r="A1236" s="105">
        <v>43160</v>
      </c>
      <c r="B1236" s="106">
        <v>2</v>
      </c>
      <c r="C1236" s="107">
        <v>19834782.608695649</v>
      </c>
      <c r="D1236" s="107">
        <v>4116920</v>
      </c>
      <c r="E1236" s="107">
        <v>0</v>
      </c>
      <c r="F1236" s="109">
        <f t="shared" si="19"/>
        <v>43221</v>
      </c>
      <c r="G1236" s="14"/>
      <c r="H1236" s="14"/>
      <c r="I1236" s="14"/>
      <c r="J1236" s="13"/>
    </row>
    <row r="1237" spans="1:10" x14ac:dyDescent="0.25">
      <c r="A1237" s="105">
        <v>43160</v>
      </c>
      <c r="B1237" s="106">
        <v>3</v>
      </c>
      <c r="C1237" s="107">
        <v>19834782.608695649</v>
      </c>
      <c r="D1237" s="107">
        <v>5344616.9762318423</v>
      </c>
      <c r="E1237" s="107">
        <v>0</v>
      </c>
      <c r="F1237" s="109">
        <f t="shared" si="19"/>
        <v>43252</v>
      </c>
      <c r="G1237" s="14"/>
      <c r="H1237" s="14"/>
      <c r="I1237" s="14"/>
      <c r="J1237" s="13"/>
    </row>
    <row r="1238" spans="1:10" x14ac:dyDescent="0.25">
      <c r="A1238" s="105">
        <v>43160</v>
      </c>
      <c r="B1238" s="106">
        <v>4</v>
      </c>
      <c r="C1238" s="107">
        <v>19834782.608695649</v>
      </c>
      <c r="D1238" s="107">
        <v>6342120</v>
      </c>
      <c r="E1238" s="107">
        <v>0</v>
      </c>
      <c r="F1238" s="109">
        <f t="shared" si="19"/>
        <v>43282</v>
      </c>
      <c r="G1238" s="14"/>
      <c r="H1238" s="14"/>
      <c r="I1238" s="14"/>
      <c r="J1238" s="13"/>
    </row>
    <row r="1239" spans="1:10" x14ac:dyDescent="0.25">
      <c r="A1239" s="105">
        <v>43160</v>
      </c>
      <c r="B1239" s="106">
        <v>5</v>
      </c>
      <c r="C1239" s="107">
        <v>19834782.608695649</v>
      </c>
      <c r="D1239" s="107">
        <v>7168460</v>
      </c>
      <c r="E1239" s="107">
        <v>0</v>
      </c>
      <c r="F1239" s="109">
        <f t="shared" si="19"/>
        <v>43313</v>
      </c>
      <c r="G1239" s="14"/>
      <c r="H1239" s="14"/>
      <c r="I1239" s="14"/>
      <c r="J1239" s="13"/>
    </row>
    <row r="1240" spans="1:10" x14ac:dyDescent="0.25">
      <c r="A1240" s="105">
        <v>43160</v>
      </c>
      <c r="B1240" s="106">
        <v>6</v>
      </c>
      <c r="C1240" s="107">
        <v>19834782.608695649</v>
      </c>
      <c r="D1240" s="107">
        <v>7984601.8729071682</v>
      </c>
      <c r="E1240" s="107">
        <v>0</v>
      </c>
      <c r="F1240" s="109">
        <f t="shared" si="19"/>
        <v>43344</v>
      </c>
      <c r="G1240" s="14"/>
      <c r="H1240" s="14"/>
      <c r="I1240" s="14"/>
      <c r="J1240" s="13"/>
    </row>
    <row r="1241" spans="1:10" x14ac:dyDescent="0.25">
      <c r="A1241" s="105">
        <v>43160</v>
      </c>
      <c r="B1241" s="106">
        <v>7</v>
      </c>
      <c r="C1241" s="107">
        <v>19834782.608695649</v>
      </c>
      <c r="D1241" s="107">
        <v>8553608</v>
      </c>
      <c r="E1241" s="107">
        <v>0</v>
      </c>
      <c r="F1241" s="109">
        <f t="shared" si="19"/>
        <v>43374</v>
      </c>
      <c r="G1241" s="14"/>
      <c r="H1241" s="14"/>
      <c r="I1241" s="14"/>
      <c r="J1241" s="13"/>
    </row>
    <row r="1242" spans="1:10" x14ac:dyDescent="0.25">
      <c r="A1242" s="105">
        <v>43160</v>
      </c>
      <c r="B1242" s="106">
        <v>8</v>
      </c>
      <c r="C1242" s="107">
        <v>19834782.608695649</v>
      </c>
      <c r="D1242" s="107">
        <v>9062800</v>
      </c>
      <c r="E1242" s="107">
        <v>0</v>
      </c>
      <c r="F1242" s="109">
        <f t="shared" si="19"/>
        <v>43405</v>
      </c>
      <c r="G1242" s="14"/>
      <c r="H1242" s="14"/>
      <c r="I1242" s="14"/>
      <c r="J1242" s="13"/>
    </row>
    <row r="1243" spans="1:10" x14ac:dyDescent="0.25">
      <c r="A1243" s="105">
        <v>43160</v>
      </c>
      <c r="B1243" s="106">
        <v>9</v>
      </c>
      <c r="C1243" s="107">
        <v>19834782.608695649</v>
      </c>
      <c r="D1243" s="107">
        <v>9506975</v>
      </c>
      <c r="E1243" s="107">
        <v>0</v>
      </c>
      <c r="F1243" s="109">
        <f t="shared" si="19"/>
        <v>43435</v>
      </c>
      <c r="G1243" s="14"/>
      <c r="H1243" s="14"/>
      <c r="I1243" s="14"/>
      <c r="J1243" s="13"/>
    </row>
    <row r="1244" spans="1:10" x14ac:dyDescent="0.25">
      <c r="A1244" s="105">
        <v>43160</v>
      </c>
      <c r="B1244" s="106">
        <v>10</v>
      </c>
      <c r="C1244" s="107">
        <v>19834782.608695649</v>
      </c>
      <c r="D1244" s="107">
        <v>9956040</v>
      </c>
      <c r="E1244" s="107">
        <v>0</v>
      </c>
      <c r="F1244" s="109">
        <f t="shared" si="19"/>
        <v>43466</v>
      </c>
      <c r="G1244" s="14"/>
      <c r="H1244" s="14"/>
      <c r="I1244" s="14"/>
      <c r="J1244" s="13"/>
    </row>
    <row r="1245" spans="1:10" x14ac:dyDescent="0.25">
      <c r="A1245" s="105">
        <v>43160</v>
      </c>
      <c r="B1245" s="106">
        <v>11</v>
      </c>
      <c r="C1245" s="107">
        <v>19834782.608695649</v>
      </c>
      <c r="D1245" s="107">
        <v>10348055</v>
      </c>
      <c r="E1245" s="107">
        <v>0</v>
      </c>
      <c r="F1245" s="109">
        <f t="shared" si="19"/>
        <v>43497</v>
      </c>
      <c r="G1245" s="14"/>
      <c r="H1245" s="14"/>
      <c r="I1245" s="14"/>
      <c r="J1245" s="13"/>
    </row>
    <row r="1246" spans="1:10" x14ac:dyDescent="0.25">
      <c r="A1246" s="105">
        <v>43160</v>
      </c>
      <c r="B1246" s="106">
        <v>12</v>
      </c>
      <c r="C1246" s="107">
        <v>19834782.608695649</v>
      </c>
      <c r="D1246" s="107">
        <v>10793860</v>
      </c>
      <c r="E1246" s="107">
        <v>0</v>
      </c>
      <c r="F1246" s="109">
        <f t="shared" si="19"/>
        <v>43525</v>
      </c>
      <c r="G1246" s="14"/>
      <c r="H1246" s="14"/>
      <c r="I1246" s="14"/>
      <c r="J1246" s="13"/>
    </row>
    <row r="1247" spans="1:10" x14ac:dyDescent="0.25">
      <c r="A1247" s="105">
        <v>43160</v>
      </c>
      <c r="B1247" s="106">
        <v>13</v>
      </c>
      <c r="C1247" s="107">
        <v>19834782.608695649</v>
      </c>
      <c r="D1247" s="107">
        <v>11118230</v>
      </c>
      <c r="E1247" s="107">
        <v>0</v>
      </c>
      <c r="F1247" s="109">
        <f t="shared" si="19"/>
        <v>43556</v>
      </c>
      <c r="G1247" s="14"/>
      <c r="H1247" s="14"/>
      <c r="I1247" s="14"/>
      <c r="J1247" s="13"/>
    </row>
    <row r="1248" spans="1:10" x14ac:dyDescent="0.25">
      <c r="A1248" s="105">
        <v>43160</v>
      </c>
      <c r="B1248" s="106">
        <v>14</v>
      </c>
      <c r="C1248" s="107">
        <v>19834782.608695649</v>
      </c>
      <c r="D1248" s="107">
        <v>11424670</v>
      </c>
      <c r="E1248" s="107">
        <v>0</v>
      </c>
      <c r="F1248" s="109">
        <f t="shared" si="19"/>
        <v>43586</v>
      </c>
      <c r="G1248" s="14"/>
      <c r="H1248" s="14"/>
      <c r="I1248" s="14"/>
      <c r="J1248" s="13"/>
    </row>
    <row r="1249" spans="1:10" x14ac:dyDescent="0.25">
      <c r="A1249" s="105">
        <v>43160</v>
      </c>
      <c r="B1249" s="106">
        <v>15</v>
      </c>
      <c r="C1249" s="107">
        <v>19834782.608695649</v>
      </c>
      <c r="D1249" s="107">
        <v>11717255</v>
      </c>
      <c r="E1249" s="107">
        <v>0</v>
      </c>
      <c r="F1249" s="109">
        <f t="shared" si="19"/>
        <v>43617</v>
      </c>
      <c r="G1249" s="14"/>
      <c r="H1249" s="14"/>
      <c r="I1249" s="14"/>
      <c r="J1249" s="13"/>
    </row>
    <row r="1250" spans="1:10" x14ac:dyDescent="0.25">
      <c r="A1250" s="105">
        <v>43160</v>
      </c>
      <c r="B1250" s="106">
        <v>16</v>
      </c>
      <c r="C1250" s="107">
        <v>19834782.608695649</v>
      </c>
      <c r="D1250" s="107">
        <v>12007395</v>
      </c>
      <c r="E1250" s="107">
        <v>0</v>
      </c>
      <c r="F1250" s="109">
        <f t="shared" si="19"/>
        <v>43647</v>
      </c>
      <c r="G1250" s="14"/>
      <c r="H1250" s="14"/>
      <c r="I1250" s="14"/>
      <c r="J1250" s="13"/>
    </row>
    <row r="1251" spans="1:10" x14ac:dyDescent="0.25">
      <c r="A1251" s="105">
        <v>43160</v>
      </c>
      <c r="B1251" s="106">
        <v>17</v>
      </c>
      <c r="C1251" s="107">
        <v>19834782.608695649</v>
      </c>
      <c r="D1251" s="107">
        <v>12238855</v>
      </c>
      <c r="E1251" s="107">
        <v>0</v>
      </c>
      <c r="F1251" s="109">
        <f t="shared" si="19"/>
        <v>43678</v>
      </c>
      <c r="G1251" s="14"/>
      <c r="H1251" s="14"/>
      <c r="I1251" s="14"/>
      <c r="J1251" s="13"/>
    </row>
    <row r="1252" spans="1:10" x14ac:dyDescent="0.25">
      <c r="A1252" s="105">
        <v>43160</v>
      </c>
      <c r="B1252" s="106">
        <v>18</v>
      </c>
      <c r="C1252" s="107">
        <v>19834782.608695649</v>
      </c>
      <c r="D1252" s="107">
        <v>12432825</v>
      </c>
      <c r="E1252" s="107">
        <v>3767040</v>
      </c>
      <c r="F1252" s="109">
        <f t="shared" si="19"/>
        <v>43709</v>
      </c>
      <c r="G1252" s="14"/>
      <c r="H1252" s="14"/>
      <c r="I1252" s="14"/>
      <c r="J1252" s="13"/>
    </row>
    <row r="1253" spans="1:10" x14ac:dyDescent="0.25">
      <c r="A1253" s="105">
        <v>43160</v>
      </c>
      <c r="B1253" s="106">
        <v>19</v>
      </c>
      <c r="C1253" s="107">
        <v>19834782.608695649</v>
      </c>
      <c r="D1253" s="107">
        <v>12608865</v>
      </c>
      <c r="E1253" s="107">
        <v>3882240</v>
      </c>
      <c r="F1253" s="109">
        <f t="shared" si="19"/>
        <v>43739</v>
      </c>
      <c r="G1253" s="14"/>
      <c r="H1253" s="14"/>
      <c r="I1253" s="14"/>
      <c r="J1253" s="13"/>
    </row>
    <row r="1254" spans="1:10" x14ac:dyDescent="0.25">
      <c r="A1254" s="105">
        <v>43160</v>
      </c>
      <c r="B1254" s="106">
        <v>20</v>
      </c>
      <c r="C1254" s="107">
        <v>19834782.608695649</v>
      </c>
      <c r="D1254" s="107">
        <v>12755565</v>
      </c>
      <c r="E1254" s="107">
        <v>3971520</v>
      </c>
      <c r="F1254" s="109">
        <f t="shared" si="19"/>
        <v>43770</v>
      </c>
      <c r="G1254" s="14"/>
      <c r="H1254" s="14"/>
      <c r="I1254" s="14"/>
      <c r="J1254" s="13"/>
    </row>
    <row r="1255" spans="1:10" x14ac:dyDescent="0.25">
      <c r="A1255" s="105">
        <v>43160</v>
      </c>
      <c r="B1255" s="106">
        <v>21</v>
      </c>
      <c r="C1255" s="107">
        <v>19834782.608695649</v>
      </c>
      <c r="D1255" s="107">
        <v>12890855</v>
      </c>
      <c r="E1255" s="107">
        <v>4046400</v>
      </c>
      <c r="F1255" s="109">
        <f t="shared" si="19"/>
        <v>43800</v>
      </c>
      <c r="G1255" s="14"/>
      <c r="H1255" s="14"/>
      <c r="I1255" s="14"/>
      <c r="J1255" s="13"/>
    </row>
    <row r="1256" spans="1:10" x14ac:dyDescent="0.25">
      <c r="A1256" s="105">
        <v>43191</v>
      </c>
      <c r="B1256" s="106">
        <v>0</v>
      </c>
      <c r="C1256" s="107">
        <v>18991304.347826086</v>
      </c>
      <c r="D1256" s="107">
        <v>1218280</v>
      </c>
      <c r="E1256" s="107">
        <v>0</v>
      </c>
      <c r="F1256" s="109">
        <f t="shared" si="19"/>
        <v>43191</v>
      </c>
      <c r="G1256" s="14"/>
      <c r="H1256" s="14"/>
      <c r="I1256" s="14"/>
      <c r="J1256" s="13"/>
    </row>
    <row r="1257" spans="1:10" x14ac:dyDescent="0.25">
      <c r="A1257" s="105">
        <v>43191</v>
      </c>
      <c r="B1257" s="106">
        <v>1</v>
      </c>
      <c r="C1257" s="107">
        <v>18991304.347826086</v>
      </c>
      <c r="D1257" s="107">
        <v>2704080</v>
      </c>
      <c r="E1257" s="107">
        <v>0</v>
      </c>
      <c r="F1257" s="109">
        <f t="shared" si="19"/>
        <v>43221</v>
      </c>
      <c r="G1257" s="14"/>
      <c r="H1257" s="14"/>
      <c r="I1257" s="14"/>
      <c r="J1257" s="13"/>
    </row>
    <row r="1258" spans="1:10" x14ac:dyDescent="0.25">
      <c r="A1258" s="105">
        <v>43191</v>
      </c>
      <c r="B1258" s="106">
        <v>2</v>
      </c>
      <c r="C1258" s="107">
        <v>18991304.347826086</v>
      </c>
      <c r="D1258" s="107">
        <v>3998016.3278465364</v>
      </c>
      <c r="E1258" s="107">
        <v>0</v>
      </c>
      <c r="F1258" s="109">
        <f t="shared" si="19"/>
        <v>43252</v>
      </c>
      <c r="G1258" s="14"/>
      <c r="H1258" s="14"/>
      <c r="I1258" s="14"/>
      <c r="J1258" s="13"/>
    </row>
    <row r="1259" spans="1:10" x14ac:dyDescent="0.25">
      <c r="A1259" s="105">
        <v>43191</v>
      </c>
      <c r="B1259" s="106">
        <v>3</v>
      </c>
      <c r="C1259" s="107">
        <v>18991304.347826086</v>
      </c>
      <c r="D1259" s="107">
        <v>5083650</v>
      </c>
      <c r="E1259" s="107">
        <v>0</v>
      </c>
      <c r="F1259" s="109">
        <f t="shared" si="19"/>
        <v>43282</v>
      </c>
      <c r="G1259" s="14"/>
      <c r="H1259" s="14"/>
      <c r="I1259" s="14"/>
      <c r="J1259" s="13"/>
    </row>
    <row r="1260" spans="1:10" x14ac:dyDescent="0.25">
      <c r="A1260" s="105">
        <v>43191</v>
      </c>
      <c r="B1260" s="106">
        <v>4</v>
      </c>
      <c r="C1260" s="107">
        <v>18991304.347826086</v>
      </c>
      <c r="D1260" s="107">
        <v>5975560</v>
      </c>
      <c r="E1260" s="107">
        <v>0</v>
      </c>
      <c r="F1260" s="109">
        <f t="shared" si="19"/>
        <v>43313</v>
      </c>
      <c r="G1260" s="14"/>
      <c r="H1260" s="14"/>
      <c r="I1260" s="14"/>
      <c r="J1260" s="13"/>
    </row>
    <row r="1261" spans="1:10" x14ac:dyDescent="0.25">
      <c r="A1261" s="105">
        <v>43191</v>
      </c>
      <c r="B1261" s="106">
        <v>5</v>
      </c>
      <c r="C1261" s="107">
        <v>18991304.347826086</v>
      </c>
      <c r="D1261" s="107">
        <v>6811016.3567226017</v>
      </c>
      <c r="E1261" s="107">
        <v>0</v>
      </c>
      <c r="F1261" s="109">
        <f t="shared" si="19"/>
        <v>43344</v>
      </c>
      <c r="G1261" s="14"/>
      <c r="H1261" s="14"/>
      <c r="I1261" s="14"/>
      <c r="J1261" s="13"/>
    </row>
    <row r="1262" spans="1:10" x14ac:dyDescent="0.25">
      <c r="A1262" s="105">
        <v>43191</v>
      </c>
      <c r="B1262" s="106">
        <v>6</v>
      </c>
      <c r="C1262" s="107">
        <v>18991304.347826086</v>
      </c>
      <c r="D1262" s="107">
        <v>7433048.0000000009</v>
      </c>
      <c r="E1262" s="107">
        <v>0</v>
      </c>
      <c r="F1262" s="109">
        <f t="shared" si="19"/>
        <v>43374</v>
      </c>
      <c r="G1262" s="14"/>
      <c r="H1262" s="14"/>
      <c r="I1262" s="14"/>
      <c r="J1262" s="13"/>
    </row>
    <row r="1263" spans="1:10" x14ac:dyDescent="0.25">
      <c r="A1263" s="105">
        <v>43191</v>
      </c>
      <c r="B1263" s="106">
        <v>7</v>
      </c>
      <c r="C1263" s="107">
        <v>18991304.347826086</v>
      </c>
      <c r="D1263" s="107">
        <v>7968254.9999999991</v>
      </c>
      <c r="E1263" s="107">
        <v>0</v>
      </c>
      <c r="F1263" s="109">
        <f t="shared" si="19"/>
        <v>43405</v>
      </c>
      <c r="G1263" s="14"/>
      <c r="H1263" s="14"/>
      <c r="I1263" s="14"/>
      <c r="J1263" s="13"/>
    </row>
    <row r="1264" spans="1:10" x14ac:dyDescent="0.25">
      <c r="A1264" s="105">
        <v>43191</v>
      </c>
      <c r="B1264" s="106">
        <v>8</v>
      </c>
      <c r="C1264" s="107">
        <v>18991304.347826086</v>
      </c>
      <c r="D1264" s="107">
        <v>8431175</v>
      </c>
      <c r="E1264" s="107">
        <v>0</v>
      </c>
      <c r="F1264" s="109">
        <f t="shared" si="19"/>
        <v>43435</v>
      </c>
      <c r="G1264" s="14"/>
      <c r="H1264" s="14"/>
      <c r="I1264" s="14"/>
      <c r="J1264" s="13"/>
    </row>
    <row r="1265" spans="1:10" x14ac:dyDescent="0.25">
      <c r="A1265" s="105">
        <v>43191</v>
      </c>
      <c r="B1265" s="106">
        <v>9</v>
      </c>
      <c r="C1265" s="107">
        <v>18991304.347826086</v>
      </c>
      <c r="D1265" s="107">
        <v>8894095</v>
      </c>
      <c r="E1265" s="107">
        <v>0</v>
      </c>
      <c r="F1265" s="109">
        <f t="shared" si="19"/>
        <v>43466</v>
      </c>
      <c r="G1265" s="14"/>
      <c r="H1265" s="14"/>
      <c r="I1265" s="14"/>
      <c r="J1265" s="13"/>
    </row>
    <row r="1266" spans="1:10" x14ac:dyDescent="0.25">
      <c r="A1266" s="105">
        <v>43191</v>
      </c>
      <c r="B1266" s="106">
        <v>10</v>
      </c>
      <c r="C1266" s="107">
        <v>18991304.347826086</v>
      </c>
      <c r="D1266" s="107">
        <v>9288555</v>
      </c>
      <c r="E1266" s="107">
        <v>0</v>
      </c>
      <c r="F1266" s="109">
        <f t="shared" si="19"/>
        <v>43497</v>
      </c>
      <c r="G1266" s="14"/>
      <c r="H1266" s="14"/>
      <c r="I1266" s="14"/>
      <c r="J1266" s="13"/>
    </row>
    <row r="1267" spans="1:10" x14ac:dyDescent="0.25">
      <c r="A1267" s="105">
        <v>43191</v>
      </c>
      <c r="B1267" s="106">
        <v>11</v>
      </c>
      <c r="C1267" s="107">
        <v>18991304.347826086</v>
      </c>
      <c r="D1267" s="107">
        <v>9748215</v>
      </c>
      <c r="E1267" s="107">
        <v>0</v>
      </c>
      <c r="F1267" s="109">
        <f t="shared" si="19"/>
        <v>43525</v>
      </c>
      <c r="G1267" s="14"/>
      <c r="H1267" s="14"/>
      <c r="I1267" s="14"/>
      <c r="J1267" s="13"/>
    </row>
    <row r="1268" spans="1:10" x14ac:dyDescent="0.25">
      <c r="A1268" s="105">
        <v>43191</v>
      </c>
      <c r="B1268" s="106">
        <v>12</v>
      </c>
      <c r="C1268" s="107">
        <v>18991304.347826086</v>
      </c>
      <c r="D1268" s="107">
        <v>10137785</v>
      </c>
      <c r="E1268" s="107">
        <v>0</v>
      </c>
      <c r="F1268" s="109">
        <f t="shared" si="19"/>
        <v>43556</v>
      </c>
      <c r="G1268" s="14"/>
      <c r="H1268" s="14"/>
      <c r="I1268" s="14"/>
      <c r="J1268" s="13"/>
    </row>
    <row r="1269" spans="1:10" x14ac:dyDescent="0.25">
      <c r="A1269" s="105">
        <v>43191</v>
      </c>
      <c r="B1269" s="106">
        <v>13</v>
      </c>
      <c r="C1269" s="107">
        <v>18991304.347826086</v>
      </c>
      <c r="D1269" s="107">
        <v>10478455</v>
      </c>
      <c r="E1269" s="107">
        <v>0</v>
      </c>
      <c r="F1269" s="109">
        <f t="shared" si="19"/>
        <v>43586</v>
      </c>
      <c r="G1269" s="14"/>
      <c r="H1269" s="14"/>
      <c r="I1269" s="14"/>
      <c r="J1269" s="13"/>
    </row>
    <row r="1270" spans="1:10" x14ac:dyDescent="0.25">
      <c r="A1270" s="105">
        <v>43191</v>
      </c>
      <c r="B1270" s="106">
        <v>14</v>
      </c>
      <c r="C1270" s="107">
        <v>18991304.347826086</v>
      </c>
      <c r="D1270" s="107">
        <v>10797120</v>
      </c>
      <c r="E1270" s="107">
        <v>0</v>
      </c>
      <c r="F1270" s="109">
        <f t="shared" si="19"/>
        <v>43617</v>
      </c>
      <c r="G1270" s="14"/>
      <c r="H1270" s="14"/>
      <c r="I1270" s="14"/>
      <c r="J1270" s="13"/>
    </row>
    <row r="1271" spans="1:10" x14ac:dyDescent="0.25">
      <c r="A1271" s="105">
        <v>43191</v>
      </c>
      <c r="B1271" s="106">
        <v>15</v>
      </c>
      <c r="C1271" s="107">
        <v>18991304.347826086</v>
      </c>
      <c r="D1271" s="107">
        <v>11106820</v>
      </c>
      <c r="E1271" s="107">
        <v>0</v>
      </c>
      <c r="F1271" s="109">
        <f t="shared" si="19"/>
        <v>43647</v>
      </c>
      <c r="G1271" s="14"/>
      <c r="H1271" s="14"/>
      <c r="I1271" s="14"/>
      <c r="J1271" s="13"/>
    </row>
    <row r="1272" spans="1:10" x14ac:dyDescent="0.25">
      <c r="A1272" s="105">
        <v>43191</v>
      </c>
      <c r="B1272" s="106">
        <v>16</v>
      </c>
      <c r="C1272" s="107">
        <v>18991304.347826086</v>
      </c>
      <c r="D1272" s="107">
        <v>11358655</v>
      </c>
      <c r="E1272" s="107">
        <v>0</v>
      </c>
      <c r="F1272" s="109">
        <f t="shared" si="19"/>
        <v>43678</v>
      </c>
      <c r="G1272" s="14"/>
      <c r="H1272" s="14"/>
      <c r="I1272" s="14"/>
      <c r="J1272" s="13"/>
    </row>
    <row r="1273" spans="1:10" x14ac:dyDescent="0.25">
      <c r="A1273" s="105">
        <v>43191</v>
      </c>
      <c r="B1273" s="106">
        <v>17</v>
      </c>
      <c r="C1273" s="107">
        <v>18991304.347826086</v>
      </c>
      <c r="D1273" s="107">
        <v>11565665</v>
      </c>
      <c r="E1273" s="107">
        <v>0</v>
      </c>
      <c r="F1273" s="109">
        <f t="shared" si="19"/>
        <v>43709</v>
      </c>
      <c r="G1273" s="14"/>
      <c r="H1273" s="14"/>
      <c r="I1273" s="14"/>
      <c r="J1273" s="13"/>
    </row>
    <row r="1274" spans="1:10" x14ac:dyDescent="0.25">
      <c r="A1274" s="105">
        <v>43191</v>
      </c>
      <c r="B1274" s="106">
        <v>18</v>
      </c>
      <c r="C1274" s="107">
        <v>18991304.347826086</v>
      </c>
      <c r="D1274" s="107">
        <v>11751485</v>
      </c>
      <c r="E1274" s="107">
        <v>3796800</v>
      </c>
      <c r="F1274" s="109">
        <f t="shared" si="19"/>
        <v>43739</v>
      </c>
      <c r="G1274" s="14"/>
      <c r="H1274" s="14"/>
      <c r="I1274" s="14"/>
      <c r="J1274" s="13"/>
    </row>
    <row r="1275" spans="1:10" x14ac:dyDescent="0.25">
      <c r="A1275" s="105">
        <v>43191</v>
      </c>
      <c r="B1275" s="106">
        <v>19</v>
      </c>
      <c r="C1275" s="107">
        <v>18991304.347826086</v>
      </c>
      <c r="D1275" s="107">
        <v>11907965</v>
      </c>
      <c r="E1275" s="107">
        <v>3892800</v>
      </c>
      <c r="F1275" s="109">
        <f t="shared" si="19"/>
        <v>43770</v>
      </c>
      <c r="G1275" s="14"/>
      <c r="H1275" s="14"/>
      <c r="I1275" s="14"/>
      <c r="J1275" s="13"/>
    </row>
    <row r="1276" spans="1:10" x14ac:dyDescent="0.25">
      <c r="A1276" s="105">
        <v>43191</v>
      </c>
      <c r="B1276" s="106">
        <v>20</v>
      </c>
      <c r="C1276" s="107">
        <v>18991304.347826086</v>
      </c>
      <c r="D1276" s="107">
        <v>12054665</v>
      </c>
      <c r="E1276" s="107">
        <v>3970560</v>
      </c>
      <c r="F1276" s="109">
        <f t="shared" si="19"/>
        <v>43800</v>
      </c>
      <c r="G1276" s="14"/>
      <c r="H1276" s="14"/>
      <c r="I1276" s="14"/>
      <c r="J1276" s="13"/>
    </row>
    <row r="1277" spans="1:10" x14ac:dyDescent="0.25">
      <c r="A1277" s="105">
        <v>43221</v>
      </c>
      <c r="B1277" s="106">
        <v>0</v>
      </c>
      <c r="C1277" s="107">
        <v>20052173.913043484</v>
      </c>
      <c r="D1277" s="107">
        <v>1370280</v>
      </c>
      <c r="E1277" s="107">
        <v>0</v>
      </c>
      <c r="F1277" s="109">
        <f t="shared" si="19"/>
        <v>43221</v>
      </c>
      <c r="G1277" s="14"/>
      <c r="H1277" s="14"/>
      <c r="I1277" s="14"/>
      <c r="J1277" s="13"/>
    </row>
    <row r="1278" spans="1:10" x14ac:dyDescent="0.25">
      <c r="A1278" s="105">
        <v>43221</v>
      </c>
      <c r="B1278" s="106">
        <v>1</v>
      </c>
      <c r="C1278" s="107">
        <v>20052173.913043484</v>
      </c>
      <c r="D1278" s="107">
        <v>3179648.954881696</v>
      </c>
      <c r="E1278" s="107">
        <v>0</v>
      </c>
      <c r="F1278" s="109">
        <f t="shared" si="19"/>
        <v>43252</v>
      </c>
      <c r="G1278" s="14"/>
      <c r="H1278" s="14"/>
      <c r="I1278" s="14"/>
      <c r="J1278" s="13"/>
    </row>
    <row r="1279" spans="1:10" x14ac:dyDescent="0.25">
      <c r="A1279" s="105">
        <v>43221</v>
      </c>
      <c r="B1279" s="106">
        <v>2</v>
      </c>
      <c r="C1279" s="107">
        <v>20052173.913043484</v>
      </c>
      <c r="D1279" s="107">
        <v>4546450</v>
      </c>
      <c r="E1279" s="107">
        <v>0</v>
      </c>
      <c r="F1279" s="109">
        <f t="shared" si="19"/>
        <v>43282</v>
      </c>
      <c r="G1279" s="14"/>
      <c r="H1279" s="14"/>
      <c r="I1279" s="14"/>
      <c r="J1279" s="13"/>
    </row>
    <row r="1280" spans="1:10" x14ac:dyDescent="0.25">
      <c r="A1280" s="105">
        <v>43221</v>
      </c>
      <c r="B1280" s="106">
        <v>3</v>
      </c>
      <c r="C1280" s="107">
        <v>20052173.913043484</v>
      </c>
      <c r="D1280" s="107">
        <v>5635860</v>
      </c>
      <c r="E1280" s="107">
        <v>0</v>
      </c>
      <c r="F1280" s="109">
        <f t="shared" si="19"/>
        <v>43313</v>
      </c>
      <c r="G1280" s="14"/>
      <c r="H1280" s="14"/>
      <c r="I1280" s="14"/>
      <c r="J1280" s="13"/>
    </row>
    <row r="1281" spans="1:10" x14ac:dyDescent="0.25">
      <c r="A1281" s="105">
        <v>43221</v>
      </c>
      <c r="B1281" s="106">
        <v>4</v>
      </c>
      <c r="C1281" s="107">
        <v>20052173.913043484</v>
      </c>
      <c r="D1281" s="107">
        <v>6623534.8530997569</v>
      </c>
      <c r="E1281" s="107">
        <v>0</v>
      </c>
      <c r="F1281" s="109">
        <f t="shared" si="19"/>
        <v>43344</v>
      </c>
      <c r="G1281" s="14"/>
      <c r="H1281" s="14"/>
      <c r="I1281" s="14"/>
      <c r="J1281" s="13"/>
    </row>
    <row r="1282" spans="1:10" x14ac:dyDescent="0.25">
      <c r="A1282" s="105">
        <v>43221</v>
      </c>
      <c r="B1282" s="106">
        <v>5</v>
      </c>
      <c r="C1282" s="107">
        <v>20052173.913043484</v>
      </c>
      <c r="D1282" s="107">
        <v>7378644.0000000009</v>
      </c>
      <c r="E1282" s="107">
        <v>0</v>
      </c>
      <c r="F1282" s="109">
        <f t="shared" si="19"/>
        <v>43374</v>
      </c>
      <c r="G1282" s="14"/>
      <c r="H1282" s="14"/>
      <c r="I1282" s="14"/>
      <c r="J1282" s="13"/>
    </row>
    <row r="1283" spans="1:10" x14ac:dyDescent="0.25">
      <c r="A1283" s="105">
        <v>43221</v>
      </c>
      <c r="B1283" s="106">
        <v>6</v>
      </c>
      <c r="C1283" s="107">
        <v>20052173.913043484</v>
      </c>
      <c r="D1283" s="107">
        <v>8021229.9999999991</v>
      </c>
      <c r="E1283" s="107">
        <v>0</v>
      </c>
      <c r="F1283" s="109">
        <f t="shared" ref="F1283:F1346" si="20">EDATE(A1283,B1283)</f>
        <v>43405</v>
      </c>
      <c r="G1283" s="14"/>
      <c r="H1283" s="14"/>
      <c r="I1283" s="14"/>
      <c r="J1283" s="13"/>
    </row>
    <row r="1284" spans="1:10" x14ac:dyDescent="0.25">
      <c r="A1284" s="105">
        <v>43221</v>
      </c>
      <c r="B1284" s="106">
        <v>7</v>
      </c>
      <c r="C1284" s="107">
        <v>20052173.913043484</v>
      </c>
      <c r="D1284" s="107">
        <v>8583580</v>
      </c>
      <c r="E1284" s="107">
        <v>0</v>
      </c>
      <c r="F1284" s="109">
        <f t="shared" si="20"/>
        <v>43435</v>
      </c>
      <c r="G1284" s="14"/>
      <c r="H1284" s="14"/>
      <c r="I1284" s="14"/>
      <c r="J1284" s="13"/>
    </row>
    <row r="1285" spans="1:10" x14ac:dyDescent="0.25">
      <c r="A1285" s="105">
        <v>43221</v>
      </c>
      <c r="B1285" s="106">
        <v>8</v>
      </c>
      <c r="C1285" s="107">
        <v>20052173.913043484</v>
      </c>
      <c r="D1285" s="107">
        <v>9133705</v>
      </c>
      <c r="E1285" s="107">
        <v>0</v>
      </c>
      <c r="F1285" s="109">
        <f t="shared" si="20"/>
        <v>43466</v>
      </c>
      <c r="G1285" s="14"/>
      <c r="H1285" s="14"/>
      <c r="I1285" s="14"/>
      <c r="J1285" s="13"/>
    </row>
    <row r="1286" spans="1:10" x14ac:dyDescent="0.25">
      <c r="A1286" s="105">
        <v>43221</v>
      </c>
      <c r="B1286" s="106">
        <v>9</v>
      </c>
      <c r="C1286" s="107">
        <v>20052173.913043484</v>
      </c>
      <c r="D1286" s="107">
        <v>9604775</v>
      </c>
      <c r="E1286" s="107">
        <v>0</v>
      </c>
      <c r="F1286" s="109">
        <f t="shared" si="20"/>
        <v>43497</v>
      </c>
      <c r="G1286" s="14"/>
      <c r="H1286" s="14"/>
      <c r="I1286" s="14"/>
      <c r="J1286" s="13"/>
    </row>
    <row r="1287" spans="1:10" x14ac:dyDescent="0.25">
      <c r="A1287" s="105">
        <v>43221</v>
      </c>
      <c r="B1287" s="106">
        <v>10</v>
      </c>
      <c r="C1287" s="107">
        <v>20052173.913043484</v>
      </c>
      <c r="D1287" s="107">
        <v>10123930</v>
      </c>
      <c r="E1287" s="107">
        <v>0</v>
      </c>
      <c r="F1287" s="109">
        <f t="shared" si="20"/>
        <v>43525</v>
      </c>
      <c r="G1287" s="14"/>
      <c r="H1287" s="14"/>
      <c r="I1287" s="14"/>
      <c r="J1287" s="13"/>
    </row>
    <row r="1288" spans="1:10" x14ac:dyDescent="0.25">
      <c r="A1288" s="105">
        <v>43221</v>
      </c>
      <c r="B1288" s="106">
        <v>11</v>
      </c>
      <c r="C1288" s="107">
        <v>20052173.913043484</v>
      </c>
      <c r="D1288" s="107">
        <v>10574625</v>
      </c>
      <c r="E1288" s="107">
        <v>0</v>
      </c>
      <c r="F1288" s="109">
        <f t="shared" si="20"/>
        <v>43556</v>
      </c>
      <c r="G1288" s="14"/>
      <c r="H1288" s="14"/>
      <c r="I1288" s="14"/>
      <c r="J1288" s="13"/>
    </row>
    <row r="1289" spans="1:10" x14ac:dyDescent="0.25">
      <c r="A1289" s="105">
        <v>43221</v>
      </c>
      <c r="B1289" s="106">
        <v>12</v>
      </c>
      <c r="C1289" s="107">
        <v>20052173.913043484</v>
      </c>
      <c r="D1289" s="107">
        <v>11029395</v>
      </c>
      <c r="E1289" s="107">
        <v>0</v>
      </c>
      <c r="F1289" s="109">
        <f t="shared" si="20"/>
        <v>43586</v>
      </c>
      <c r="G1289" s="14"/>
      <c r="H1289" s="14"/>
      <c r="I1289" s="14"/>
      <c r="J1289" s="13"/>
    </row>
    <row r="1290" spans="1:10" x14ac:dyDescent="0.25">
      <c r="A1290" s="105">
        <v>43221</v>
      </c>
      <c r="B1290" s="106">
        <v>13</v>
      </c>
      <c r="C1290" s="107">
        <v>20052173.913043484</v>
      </c>
      <c r="D1290" s="107">
        <v>11420595</v>
      </c>
      <c r="E1290" s="107">
        <v>0</v>
      </c>
      <c r="F1290" s="109">
        <f t="shared" si="20"/>
        <v>43617</v>
      </c>
      <c r="G1290" s="14"/>
      <c r="H1290" s="14"/>
      <c r="I1290" s="14"/>
      <c r="J1290" s="13"/>
    </row>
    <row r="1291" spans="1:10" x14ac:dyDescent="0.25">
      <c r="A1291" s="105">
        <v>43221</v>
      </c>
      <c r="B1291" s="106">
        <v>14</v>
      </c>
      <c r="C1291" s="107">
        <v>20052173.913043484</v>
      </c>
      <c r="D1291" s="107">
        <v>11796310</v>
      </c>
      <c r="E1291" s="107">
        <v>0</v>
      </c>
      <c r="F1291" s="109">
        <f t="shared" si="20"/>
        <v>43647</v>
      </c>
      <c r="G1291" s="14"/>
      <c r="H1291" s="14"/>
      <c r="I1291" s="14"/>
      <c r="J1291" s="13"/>
    </row>
    <row r="1292" spans="1:10" x14ac:dyDescent="0.25">
      <c r="A1292" s="105">
        <v>43221</v>
      </c>
      <c r="B1292" s="106">
        <v>15</v>
      </c>
      <c r="C1292" s="107">
        <v>20052173.913043484</v>
      </c>
      <c r="D1292" s="107">
        <v>12100305</v>
      </c>
      <c r="E1292" s="107">
        <v>0</v>
      </c>
      <c r="F1292" s="109">
        <f t="shared" si="20"/>
        <v>43678</v>
      </c>
      <c r="G1292" s="14"/>
      <c r="H1292" s="14"/>
      <c r="I1292" s="14"/>
      <c r="J1292" s="13"/>
    </row>
    <row r="1293" spans="1:10" x14ac:dyDescent="0.25">
      <c r="A1293" s="105">
        <v>43221</v>
      </c>
      <c r="B1293" s="106">
        <v>16</v>
      </c>
      <c r="C1293" s="107">
        <v>20052173.913043484</v>
      </c>
      <c r="D1293" s="107">
        <v>12350510</v>
      </c>
      <c r="E1293" s="107">
        <v>0</v>
      </c>
      <c r="F1293" s="109">
        <f t="shared" si="20"/>
        <v>43709</v>
      </c>
      <c r="G1293" s="14"/>
      <c r="H1293" s="14"/>
      <c r="I1293" s="14"/>
      <c r="J1293" s="13"/>
    </row>
    <row r="1294" spans="1:10" x14ac:dyDescent="0.25">
      <c r="A1294" s="105">
        <v>43221</v>
      </c>
      <c r="B1294" s="106">
        <v>17</v>
      </c>
      <c r="C1294" s="107">
        <v>20052173.913043484</v>
      </c>
      <c r="D1294" s="107">
        <v>12577080</v>
      </c>
      <c r="E1294" s="107">
        <v>0</v>
      </c>
      <c r="F1294" s="109">
        <f t="shared" si="20"/>
        <v>43739</v>
      </c>
      <c r="G1294" s="14"/>
      <c r="H1294" s="14"/>
      <c r="I1294" s="14"/>
      <c r="J1294" s="13"/>
    </row>
    <row r="1295" spans="1:10" x14ac:dyDescent="0.25">
      <c r="A1295" s="105">
        <v>43221</v>
      </c>
      <c r="B1295" s="106">
        <v>18</v>
      </c>
      <c r="C1295" s="107">
        <v>20052173.913043484</v>
      </c>
      <c r="D1295" s="107">
        <v>12758825</v>
      </c>
      <c r="E1295" s="107">
        <v>3488000</v>
      </c>
      <c r="F1295" s="109">
        <f t="shared" si="20"/>
        <v>43770</v>
      </c>
      <c r="G1295" s="14"/>
      <c r="H1295" s="14"/>
      <c r="I1295" s="14"/>
      <c r="J1295" s="13"/>
    </row>
    <row r="1296" spans="1:10" x14ac:dyDescent="0.25">
      <c r="A1296" s="105">
        <v>43221</v>
      </c>
      <c r="B1296" s="106">
        <v>19</v>
      </c>
      <c r="C1296" s="107">
        <v>20052173.913043484</v>
      </c>
      <c r="D1296" s="107">
        <v>12927530</v>
      </c>
      <c r="E1296" s="107">
        <v>3564800</v>
      </c>
      <c r="F1296" s="109">
        <f t="shared" si="20"/>
        <v>43800</v>
      </c>
      <c r="G1296" s="14"/>
      <c r="H1296" s="14"/>
      <c r="I1296" s="14"/>
      <c r="J1296" s="13"/>
    </row>
    <row r="1297" spans="1:10" x14ac:dyDescent="0.25">
      <c r="A1297" s="105">
        <v>43252</v>
      </c>
      <c r="B1297" s="106">
        <v>0</v>
      </c>
      <c r="C1297" s="107">
        <v>21365217.391304348</v>
      </c>
      <c r="D1297" s="107">
        <v>1437267.5538679226</v>
      </c>
      <c r="E1297" s="107">
        <v>0</v>
      </c>
      <c r="F1297" s="109">
        <f t="shared" si="20"/>
        <v>43252</v>
      </c>
      <c r="G1297" s="14"/>
      <c r="H1297" s="14"/>
      <c r="I1297" s="14"/>
      <c r="J1297" s="13"/>
    </row>
    <row r="1298" spans="1:10" x14ac:dyDescent="0.25">
      <c r="A1298" s="105">
        <v>43252</v>
      </c>
      <c r="B1298" s="106">
        <v>1</v>
      </c>
      <c r="C1298" s="107">
        <v>21365217.391304348</v>
      </c>
      <c r="D1298" s="107">
        <v>3281660</v>
      </c>
      <c r="E1298" s="107">
        <v>0</v>
      </c>
      <c r="F1298" s="109">
        <f t="shared" si="20"/>
        <v>43282</v>
      </c>
      <c r="G1298" s="14"/>
      <c r="H1298" s="14"/>
      <c r="I1298" s="14"/>
      <c r="J1298" s="13"/>
    </row>
    <row r="1299" spans="1:10" x14ac:dyDescent="0.25">
      <c r="A1299" s="105">
        <v>43252</v>
      </c>
      <c r="B1299" s="106">
        <v>2</v>
      </c>
      <c r="C1299" s="107">
        <v>21365217.391304348</v>
      </c>
      <c r="D1299" s="107">
        <v>4583580</v>
      </c>
      <c r="E1299" s="107">
        <v>0</v>
      </c>
      <c r="F1299" s="109">
        <f t="shared" si="20"/>
        <v>43313</v>
      </c>
      <c r="G1299" s="14"/>
      <c r="H1299" s="14"/>
      <c r="I1299" s="14"/>
      <c r="J1299" s="13"/>
    </row>
    <row r="1300" spans="1:10" x14ac:dyDescent="0.25">
      <c r="A1300" s="105">
        <v>43252</v>
      </c>
      <c r="B1300" s="106">
        <v>3</v>
      </c>
      <c r="C1300" s="107">
        <v>21365217.391304348</v>
      </c>
      <c r="D1300" s="107">
        <v>5669895.1701696971</v>
      </c>
      <c r="E1300" s="107">
        <v>0</v>
      </c>
      <c r="F1300" s="109">
        <f t="shared" si="20"/>
        <v>43344</v>
      </c>
      <c r="G1300" s="14"/>
      <c r="H1300" s="14"/>
      <c r="I1300" s="14"/>
      <c r="J1300" s="13"/>
    </row>
    <row r="1301" spans="1:10" x14ac:dyDescent="0.25">
      <c r="A1301" s="105">
        <v>43252</v>
      </c>
      <c r="B1301" s="106">
        <v>4</v>
      </c>
      <c r="C1301" s="107">
        <v>21365217.391304348</v>
      </c>
      <c r="D1301" s="107">
        <v>6518736</v>
      </c>
      <c r="E1301" s="107">
        <v>0</v>
      </c>
      <c r="F1301" s="109">
        <f t="shared" si="20"/>
        <v>43374</v>
      </c>
      <c r="G1301" s="14"/>
      <c r="H1301" s="14"/>
      <c r="I1301" s="14"/>
      <c r="J1301" s="13"/>
    </row>
    <row r="1302" spans="1:10" x14ac:dyDescent="0.25">
      <c r="A1302" s="105">
        <v>43252</v>
      </c>
      <c r="B1302" s="106">
        <v>5</v>
      </c>
      <c r="C1302" s="107">
        <v>21365217.391304348</v>
      </c>
      <c r="D1302" s="107">
        <v>7237199.9999999991</v>
      </c>
      <c r="E1302" s="107">
        <v>0</v>
      </c>
      <c r="F1302" s="109">
        <f t="shared" si="20"/>
        <v>43405</v>
      </c>
      <c r="G1302" s="14"/>
      <c r="H1302" s="14"/>
      <c r="I1302" s="14"/>
      <c r="J1302" s="13"/>
    </row>
    <row r="1303" spans="1:10" x14ac:dyDescent="0.25">
      <c r="A1303" s="105">
        <v>43252</v>
      </c>
      <c r="B1303" s="106">
        <v>6</v>
      </c>
      <c r="C1303" s="107">
        <v>21365217.391304348</v>
      </c>
      <c r="D1303" s="107">
        <v>7856599.9999999991</v>
      </c>
      <c r="E1303" s="107">
        <v>0</v>
      </c>
      <c r="F1303" s="109">
        <f t="shared" si="20"/>
        <v>43435</v>
      </c>
      <c r="G1303" s="14"/>
      <c r="H1303" s="14"/>
      <c r="I1303" s="14"/>
      <c r="J1303" s="13"/>
    </row>
    <row r="1304" spans="1:10" x14ac:dyDescent="0.25">
      <c r="A1304" s="105">
        <v>43252</v>
      </c>
      <c r="B1304" s="106">
        <v>7</v>
      </c>
      <c r="C1304" s="107">
        <v>21365217.391304348</v>
      </c>
      <c r="D1304" s="107">
        <v>8444215</v>
      </c>
      <c r="E1304" s="107">
        <v>0</v>
      </c>
      <c r="F1304" s="109">
        <f t="shared" si="20"/>
        <v>43466</v>
      </c>
      <c r="G1304" s="14"/>
      <c r="H1304" s="14"/>
      <c r="I1304" s="14"/>
      <c r="J1304" s="13"/>
    </row>
    <row r="1305" spans="1:10" x14ac:dyDescent="0.25">
      <c r="A1305" s="105">
        <v>43252</v>
      </c>
      <c r="B1305" s="106">
        <v>8</v>
      </c>
      <c r="C1305" s="107">
        <v>21365217.391304348</v>
      </c>
      <c r="D1305" s="107">
        <v>8966630</v>
      </c>
      <c r="E1305" s="107">
        <v>0</v>
      </c>
      <c r="F1305" s="109">
        <f t="shared" si="20"/>
        <v>43497</v>
      </c>
      <c r="G1305" s="14"/>
      <c r="H1305" s="14"/>
      <c r="I1305" s="14"/>
      <c r="J1305" s="13"/>
    </row>
    <row r="1306" spans="1:10" x14ac:dyDescent="0.25">
      <c r="A1306" s="105">
        <v>43252</v>
      </c>
      <c r="B1306" s="106">
        <v>9</v>
      </c>
      <c r="C1306" s="107">
        <v>21365217.391304348</v>
      </c>
      <c r="D1306" s="107">
        <v>9547725</v>
      </c>
      <c r="E1306" s="107">
        <v>0</v>
      </c>
      <c r="F1306" s="109">
        <f t="shared" si="20"/>
        <v>43525</v>
      </c>
      <c r="G1306" s="14"/>
      <c r="H1306" s="14"/>
      <c r="I1306" s="14"/>
      <c r="J1306" s="13"/>
    </row>
    <row r="1307" spans="1:10" x14ac:dyDescent="0.25">
      <c r="A1307" s="105">
        <v>43252</v>
      </c>
      <c r="B1307" s="106">
        <v>10</v>
      </c>
      <c r="C1307" s="107">
        <v>21365217.391304348</v>
      </c>
      <c r="D1307" s="107">
        <v>10036725</v>
      </c>
      <c r="E1307" s="107">
        <v>0</v>
      </c>
      <c r="F1307" s="109">
        <f t="shared" si="20"/>
        <v>43556</v>
      </c>
      <c r="G1307" s="14"/>
      <c r="H1307" s="14"/>
      <c r="I1307" s="14"/>
      <c r="J1307" s="13"/>
    </row>
    <row r="1308" spans="1:10" x14ac:dyDescent="0.25">
      <c r="A1308" s="105">
        <v>43252</v>
      </c>
      <c r="B1308" s="106">
        <v>11</v>
      </c>
      <c r="C1308" s="107">
        <v>21365217.391304348</v>
      </c>
      <c r="D1308" s="107">
        <v>10545285</v>
      </c>
      <c r="E1308" s="107">
        <v>0</v>
      </c>
      <c r="F1308" s="109">
        <f t="shared" si="20"/>
        <v>43586</v>
      </c>
      <c r="G1308" s="14"/>
      <c r="H1308" s="14"/>
      <c r="I1308" s="14"/>
      <c r="J1308" s="13"/>
    </row>
    <row r="1309" spans="1:10" x14ac:dyDescent="0.25">
      <c r="A1309" s="105">
        <v>43252</v>
      </c>
      <c r="B1309" s="106">
        <v>12</v>
      </c>
      <c r="C1309" s="107">
        <v>21365217.391304348</v>
      </c>
      <c r="D1309" s="107">
        <v>11052215</v>
      </c>
      <c r="E1309" s="107">
        <v>0</v>
      </c>
      <c r="F1309" s="109">
        <f t="shared" si="20"/>
        <v>43617</v>
      </c>
      <c r="G1309" s="14"/>
      <c r="H1309" s="14"/>
      <c r="I1309" s="14"/>
      <c r="J1309" s="13"/>
    </row>
    <row r="1310" spans="1:10" x14ac:dyDescent="0.25">
      <c r="A1310" s="105">
        <v>43252</v>
      </c>
      <c r="B1310" s="106">
        <v>13</v>
      </c>
      <c r="C1310" s="107">
        <v>21365217.391304348</v>
      </c>
      <c r="D1310" s="107">
        <v>11504540</v>
      </c>
      <c r="E1310" s="107">
        <v>0</v>
      </c>
      <c r="F1310" s="109">
        <f t="shared" si="20"/>
        <v>43647</v>
      </c>
      <c r="G1310" s="14"/>
      <c r="H1310" s="14"/>
      <c r="I1310" s="14"/>
      <c r="J1310" s="13"/>
    </row>
    <row r="1311" spans="1:10" x14ac:dyDescent="0.25">
      <c r="A1311" s="105">
        <v>43252</v>
      </c>
      <c r="B1311" s="106">
        <v>14</v>
      </c>
      <c r="C1311" s="107">
        <v>21365217.391304348</v>
      </c>
      <c r="D1311" s="107">
        <v>11846840</v>
      </c>
      <c r="E1311" s="107">
        <v>0</v>
      </c>
      <c r="F1311" s="109">
        <f t="shared" si="20"/>
        <v>43678</v>
      </c>
      <c r="G1311" s="14"/>
      <c r="H1311" s="14"/>
      <c r="I1311" s="14"/>
      <c r="J1311" s="13"/>
    </row>
    <row r="1312" spans="1:10" x14ac:dyDescent="0.25">
      <c r="A1312" s="105">
        <v>43252</v>
      </c>
      <c r="B1312" s="106">
        <v>15</v>
      </c>
      <c r="C1312" s="107">
        <v>21365217.391304348</v>
      </c>
      <c r="D1312" s="107">
        <v>12123940</v>
      </c>
      <c r="E1312" s="107">
        <v>0</v>
      </c>
      <c r="F1312" s="109">
        <f t="shared" si="20"/>
        <v>43709</v>
      </c>
      <c r="G1312" s="14"/>
      <c r="H1312" s="14"/>
      <c r="I1312" s="14"/>
      <c r="J1312" s="13"/>
    </row>
    <row r="1313" spans="1:10" x14ac:dyDescent="0.25">
      <c r="A1313" s="105">
        <v>43252</v>
      </c>
      <c r="B1313" s="106">
        <v>16</v>
      </c>
      <c r="C1313" s="107">
        <v>21365217.391304348</v>
      </c>
      <c r="D1313" s="107">
        <v>12377405</v>
      </c>
      <c r="E1313" s="107">
        <v>0</v>
      </c>
      <c r="F1313" s="109">
        <f t="shared" si="20"/>
        <v>43739</v>
      </c>
      <c r="G1313" s="14"/>
      <c r="H1313" s="14"/>
      <c r="I1313" s="14"/>
      <c r="J1313" s="13"/>
    </row>
    <row r="1314" spans="1:10" x14ac:dyDescent="0.25">
      <c r="A1314" s="105">
        <v>43252</v>
      </c>
      <c r="B1314" s="106">
        <v>17</v>
      </c>
      <c r="C1314" s="107">
        <v>21365217.391304348</v>
      </c>
      <c r="D1314" s="107">
        <v>12580340</v>
      </c>
      <c r="E1314" s="107">
        <v>0</v>
      </c>
      <c r="F1314" s="109">
        <f t="shared" si="20"/>
        <v>43770</v>
      </c>
      <c r="G1314" s="14"/>
      <c r="H1314" s="14"/>
      <c r="I1314" s="14"/>
      <c r="J1314" s="13"/>
    </row>
    <row r="1315" spans="1:10" x14ac:dyDescent="0.25">
      <c r="A1315" s="105">
        <v>43252</v>
      </c>
      <c r="B1315" s="106">
        <v>18</v>
      </c>
      <c r="C1315" s="107">
        <v>21365217.391304348</v>
      </c>
      <c r="D1315" s="107">
        <v>12770235</v>
      </c>
      <c r="E1315" s="107">
        <v>3656000</v>
      </c>
      <c r="F1315" s="109">
        <f t="shared" si="20"/>
        <v>43800</v>
      </c>
      <c r="G1315" s="14"/>
      <c r="H1315" s="14"/>
      <c r="I1315" s="14"/>
      <c r="J1315" s="13"/>
    </row>
    <row r="1316" spans="1:10" x14ac:dyDescent="0.25">
      <c r="A1316" s="105">
        <v>43282</v>
      </c>
      <c r="B1316" s="106">
        <v>0</v>
      </c>
      <c r="C1316" s="107">
        <v>22643478.260869563</v>
      </c>
      <c r="D1316" s="107">
        <v>1663740</v>
      </c>
      <c r="E1316" s="107">
        <v>0</v>
      </c>
      <c r="F1316" s="109">
        <f t="shared" si="20"/>
        <v>43282</v>
      </c>
      <c r="G1316" s="14"/>
      <c r="H1316" s="14"/>
      <c r="I1316" s="14"/>
      <c r="J1316" s="13"/>
    </row>
    <row r="1317" spans="1:10" x14ac:dyDescent="0.25">
      <c r="A1317" s="105">
        <v>43282</v>
      </c>
      <c r="B1317" s="106">
        <v>1</v>
      </c>
      <c r="C1317" s="107">
        <v>22643478.260869563</v>
      </c>
      <c r="D1317" s="107">
        <v>3531300</v>
      </c>
      <c r="E1317" s="107">
        <v>0</v>
      </c>
      <c r="F1317" s="109">
        <f t="shared" si="20"/>
        <v>43313</v>
      </c>
      <c r="G1317" s="14"/>
      <c r="H1317" s="14"/>
      <c r="I1317" s="14"/>
      <c r="J1317" s="13"/>
    </row>
    <row r="1318" spans="1:10" x14ac:dyDescent="0.25">
      <c r="A1318" s="105">
        <v>43282</v>
      </c>
      <c r="B1318" s="106">
        <v>2</v>
      </c>
      <c r="C1318" s="107">
        <v>22643478.260869563</v>
      </c>
      <c r="D1318" s="107">
        <v>4867214.6200268641</v>
      </c>
      <c r="E1318" s="107">
        <v>0</v>
      </c>
      <c r="F1318" s="109">
        <f t="shared" si="20"/>
        <v>43344</v>
      </c>
      <c r="G1318" s="14"/>
      <c r="H1318" s="14"/>
      <c r="I1318" s="14"/>
      <c r="J1318" s="13"/>
    </row>
    <row r="1319" spans="1:10" x14ac:dyDescent="0.25">
      <c r="A1319" s="105">
        <v>43282</v>
      </c>
      <c r="B1319" s="106">
        <v>3</v>
      </c>
      <c r="C1319" s="107">
        <v>22643478.260869563</v>
      </c>
      <c r="D1319" s="107">
        <v>5939780</v>
      </c>
      <c r="E1319" s="107">
        <v>0</v>
      </c>
      <c r="F1319" s="109">
        <f t="shared" si="20"/>
        <v>43374</v>
      </c>
      <c r="G1319" s="14"/>
      <c r="H1319" s="14"/>
      <c r="I1319" s="14"/>
      <c r="J1319" s="13"/>
    </row>
    <row r="1320" spans="1:10" x14ac:dyDescent="0.25">
      <c r="A1320" s="105">
        <v>43282</v>
      </c>
      <c r="B1320" s="106">
        <v>4</v>
      </c>
      <c r="C1320" s="107">
        <v>22643478.260869563</v>
      </c>
      <c r="D1320" s="107">
        <v>6840295</v>
      </c>
      <c r="E1320" s="107">
        <v>0</v>
      </c>
      <c r="F1320" s="109">
        <f t="shared" si="20"/>
        <v>43405</v>
      </c>
      <c r="G1320" s="14"/>
      <c r="H1320" s="14"/>
      <c r="I1320" s="14"/>
      <c r="J1320" s="13"/>
    </row>
    <row r="1321" spans="1:10" x14ac:dyDescent="0.25">
      <c r="A1321" s="105">
        <v>43282</v>
      </c>
      <c r="B1321" s="106">
        <v>5</v>
      </c>
      <c r="C1321" s="107">
        <v>22643478.260869563</v>
      </c>
      <c r="D1321" s="107">
        <v>7643069.9999999991</v>
      </c>
      <c r="E1321" s="107">
        <v>0</v>
      </c>
      <c r="F1321" s="109">
        <f t="shared" si="20"/>
        <v>43435</v>
      </c>
      <c r="G1321" s="14"/>
      <c r="H1321" s="14"/>
      <c r="I1321" s="14"/>
      <c r="J1321" s="13"/>
    </row>
    <row r="1322" spans="1:10" x14ac:dyDescent="0.25">
      <c r="A1322" s="105">
        <v>43282</v>
      </c>
      <c r="B1322" s="106">
        <v>6</v>
      </c>
      <c r="C1322" s="107">
        <v>22643478.260869563</v>
      </c>
      <c r="D1322" s="107">
        <v>8388795</v>
      </c>
      <c r="E1322" s="107">
        <v>0</v>
      </c>
      <c r="F1322" s="109">
        <f t="shared" si="20"/>
        <v>43466</v>
      </c>
      <c r="G1322" s="14"/>
      <c r="H1322" s="14"/>
      <c r="I1322" s="14"/>
      <c r="J1322" s="13"/>
    </row>
    <row r="1323" spans="1:10" x14ac:dyDescent="0.25">
      <c r="A1323" s="105">
        <v>43282</v>
      </c>
      <c r="B1323" s="106">
        <v>7</v>
      </c>
      <c r="C1323" s="107">
        <v>22643478.260869563</v>
      </c>
      <c r="D1323" s="107">
        <v>9040795</v>
      </c>
      <c r="E1323" s="107">
        <v>0</v>
      </c>
      <c r="F1323" s="109">
        <f t="shared" si="20"/>
        <v>43497</v>
      </c>
      <c r="G1323" s="14"/>
      <c r="H1323" s="14"/>
      <c r="I1323" s="14"/>
      <c r="J1323" s="13"/>
    </row>
    <row r="1324" spans="1:10" x14ac:dyDescent="0.25">
      <c r="A1324" s="105">
        <v>43282</v>
      </c>
      <c r="B1324" s="106">
        <v>8</v>
      </c>
      <c r="C1324" s="107">
        <v>22643478.260869563</v>
      </c>
      <c r="D1324" s="107">
        <v>9764515</v>
      </c>
      <c r="E1324" s="107">
        <v>0</v>
      </c>
      <c r="F1324" s="109">
        <f t="shared" si="20"/>
        <v>43525</v>
      </c>
      <c r="G1324" s="14"/>
      <c r="H1324" s="14"/>
      <c r="I1324" s="14"/>
      <c r="J1324" s="13"/>
    </row>
    <row r="1325" spans="1:10" x14ac:dyDescent="0.25">
      <c r="A1325" s="105">
        <v>43282</v>
      </c>
      <c r="B1325" s="106">
        <v>9</v>
      </c>
      <c r="C1325" s="107">
        <v>22643478.260869563</v>
      </c>
      <c r="D1325" s="107">
        <v>10379840</v>
      </c>
      <c r="E1325" s="107">
        <v>0</v>
      </c>
      <c r="F1325" s="109">
        <f t="shared" si="20"/>
        <v>43556</v>
      </c>
      <c r="G1325" s="14"/>
      <c r="H1325" s="14"/>
      <c r="I1325" s="14"/>
      <c r="J1325" s="13"/>
    </row>
    <row r="1326" spans="1:10" x14ac:dyDescent="0.25">
      <c r="A1326" s="105">
        <v>43282</v>
      </c>
      <c r="B1326" s="106">
        <v>10</v>
      </c>
      <c r="C1326" s="107">
        <v>22643478.260869563</v>
      </c>
      <c r="D1326" s="107">
        <v>11000055</v>
      </c>
      <c r="E1326" s="107">
        <v>0</v>
      </c>
      <c r="F1326" s="109">
        <f t="shared" si="20"/>
        <v>43586</v>
      </c>
      <c r="G1326" s="14"/>
      <c r="H1326" s="14"/>
      <c r="I1326" s="14"/>
      <c r="J1326" s="13"/>
    </row>
    <row r="1327" spans="1:10" x14ac:dyDescent="0.25">
      <c r="A1327" s="105">
        <v>43282</v>
      </c>
      <c r="B1327" s="106">
        <v>11</v>
      </c>
      <c r="C1327" s="107">
        <v>22643478.260869563</v>
      </c>
      <c r="D1327" s="107">
        <v>11660205</v>
      </c>
      <c r="E1327" s="107">
        <v>0</v>
      </c>
      <c r="F1327" s="109">
        <f t="shared" si="20"/>
        <v>43617</v>
      </c>
      <c r="G1327" s="14"/>
      <c r="H1327" s="14"/>
      <c r="I1327" s="14"/>
      <c r="J1327" s="13"/>
    </row>
    <row r="1328" spans="1:10" x14ac:dyDescent="0.25">
      <c r="A1328" s="105">
        <v>43282</v>
      </c>
      <c r="B1328" s="106">
        <v>12</v>
      </c>
      <c r="C1328" s="107">
        <v>22643478.260869563</v>
      </c>
      <c r="D1328" s="107">
        <v>12355400</v>
      </c>
      <c r="E1328" s="107">
        <v>0</v>
      </c>
      <c r="F1328" s="109">
        <f t="shared" si="20"/>
        <v>43647</v>
      </c>
      <c r="G1328" s="14"/>
      <c r="H1328" s="14"/>
      <c r="I1328" s="14"/>
      <c r="J1328" s="13"/>
    </row>
    <row r="1329" spans="1:10" x14ac:dyDescent="0.25">
      <c r="A1329" s="105">
        <v>43282</v>
      </c>
      <c r="B1329" s="106">
        <v>13</v>
      </c>
      <c r="C1329" s="107">
        <v>22643478.260869563</v>
      </c>
      <c r="D1329" s="107">
        <v>12815875</v>
      </c>
      <c r="E1329" s="107">
        <v>0</v>
      </c>
      <c r="F1329" s="109">
        <f t="shared" si="20"/>
        <v>43678</v>
      </c>
      <c r="G1329" s="14"/>
      <c r="H1329" s="14"/>
      <c r="I1329" s="14"/>
      <c r="J1329" s="13"/>
    </row>
    <row r="1330" spans="1:10" x14ac:dyDescent="0.25">
      <c r="A1330" s="105">
        <v>43282</v>
      </c>
      <c r="B1330" s="106">
        <v>14</v>
      </c>
      <c r="C1330" s="107">
        <v>22643478.260869563</v>
      </c>
      <c r="D1330" s="107">
        <v>13175290</v>
      </c>
      <c r="E1330" s="107">
        <v>0</v>
      </c>
      <c r="F1330" s="109">
        <f t="shared" si="20"/>
        <v>43709</v>
      </c>
      <c r="G1330" s="14"/>
      <c r="H1330" s="14"/>
      <c r="I1330" s="14"/>
      <c r="J1330" s="13"/>
    </row>
    <row r="1331" spans="1:10" x14ac:dyDescent="0.25">
      <c r="A1331" s="105">
        <v>43282</v>
      </c>
      <c r="B1331" s="106">
        <v>15</v>
      </c>
      <c r="C1331" s="107">
        <v>22643478.260869563</v>
      </c>
      <c r="D1331" s="107">
        <v>13498845</v>
      </c>
      <c r="E1331" s="107">
        <v>0</v>
      </c>
      <c r="F1331" s="109">
        <f t="shared" si="20"/>
        <v>43739</v>
      </c>
      <c r="G1331" s="14"/>
      <c r="H1331" s="14"/>
      <c r="I1331" s="14"/>
      <c r="J1331" s="13"/>
    </row>
    <row r="1332" spans="1:10" x14ac:dyDescent="0.25">
      <c r="A1332" s="105">
        <v>43282</v>
      </c>
      <c r="B1332" s="106">
        <v>16</v>
      </c>
      <c r="C1332" s="107">
        <v>22643478.260869563</v>
      </c>
      <c r="D1332" s="107">
        <v>13766165</v>
      </c>
      <c r="E1332" s="107">
        <v>0</v>
      </c>
      <c r="F1332" s="109">
        <f t="shared" si="20"/>
        <v>43770</v>
      </c>
      <c r="G1332" s="14"/>
      <c r="H1332" s="14"/>
      <c r="I1332" s="14"/>
      <c r="J1332" s="13"/>
    </row>
    <row r="1333" spans="1:10" x14ac:dyDescent="0.25">
      <c r="A1333" s="105">
        <v>43282</v>
      </c>
      <c r="B1333" s="106">
        <v>17</v>
      </c>
      <c r="C1333" s="107">
        <v>22643478.260869563</v>
      </c>
      <c r="D1333" s="107">
        <v>14018000</v>
      </c>
      <c r="E1333" s="107">
        <v>0</v>
      </c>
      <c r="F1333" s="109">
        <f t="shared" si="20"/>
        <v>43800</v>
      </c>
      <c r="G1333" s="14"/>
      <c r="H1333" s="14"/>
      <c r="I1333" s="14"/>
      <c r="J1333" s="13"/>
    </row>
    <row r="1334" spans="1:10" x14ac:dyDescent="0.25">
      <c r="A1334" s="105">
        <v>43313</v>
      </c>
      <c r="B1334" s="106">
        <v>0</v>
      </c>
      <c r="C1334" s="107">
        <v>21891304.34782609</v>
      </c>
      <c r="D1334" s="107">
        <v>1660580</v>
      </c>
      <c r="E1334" s="107">
        <v>0</v>
      </c>
      <c r="F1334" s="109">
        <f t="shared" si="20"/>
        <v>43313</v>
      </c>
      <c r="G1334" s="14"/>
      <c r="H1334" s="14"/>
      <c r="I1334" s="14"/>
      <c r="J1334" s="13"/>
    </row>
    <row r="1335" spans="1:10" x14ac:dyDescent="0.25">
      <c r="A1335" s="105">
        <v>43313</v>
      </c>
      <c r="B1335" s="106">
        <v>1</v>
      </c>
      <c r="C1335" s="107">
        <v>21891304.34782609</v>
      </c>
      <c r="D1335" s="107">
        <v>3412001.0442876332</v>
      </c>
      <c r="E1335" s="107">
        <v>0</v>
      </c>
      <c r="F1335" s="109">
        <f t="shared" si="20"/>
        <v>43344</v>
      </c>
      <c r="G1335" s="14"/>
      <c r="H1335" s="14"/>
      <c r="I1335" s="14"/>
      <c r="J1335" s="13"/>
    </row>
    <row r="1336" spans="1:10" x14ac:dyDescent="0.25">
      <c r="A1336" s="105">
        <v>43313</v>
      </c>
      <c r="B1336" s="106">
        <v>2</v>
      </c>
      <c r="C1336" s="107">
        <v>21891304.34782609</v>
      </c>
      <c r="D1336" s="107">
        <v>4704728</v>
      </c>
      <c r="E1336" s="107">
        <v>0</v>
      </c>
      <c r="F1336" s="109">
        <f t="shared" si="20"/>
        <v>43374</v>
      </c>
      <c r="G1336" s="14"/>
      <c r="H1336" s="14"/>
      <c r="I1336" s="14"/>
      <c r="J1336" s="13"/>
    </row>
    <row r="1337" spans="1:10" x14ac:dyDescent="0.25">
      <c r="A1337" s="105">
        <v>43313</v>
      </c>
      <c r="B1337" s="106">
        <v>3</v>
      </c>
      <c r="C1337" s="107">
        <v>21891304.34782609</v>
      </c>
      <c r="D1337" s="107">
        <v>5713150</v>
      </c>
      <c r="E1337" s="107">
        <v>0</v>
      </c>
      <c r="F1337" s="109">
        <f t="shared" si="20"/>
        <v>43405</v>
      </c>
      <c r="G1337" s="14"/>
      <c r="H1337" s="14"/>
      <c r="I1337" s="14"/>
      <c r="J1337" s="13"/>
    </row>
    <row r="1338" spans="1:10" x14ac:dyDescent="0.25">
      <c r="A1338" s="105">
        <v>43313</v>
      </c>
      <c r="B1338" s="106">
        <v>4</v>
      </c>
      <c r="C1338" s="107">
        <v>21891304.34782609</v>
      </c>
      <c r="D1338" s="107">
        <v>6581125</v>
      </c>
      <c r="E1338" s="107">
        <v>0</v>
      </c>
      <c r="F1338" s="109">
        <f t="shared" si="20"/>
        <v>43435</v>
      </c>
      <c r="G1338" s="14"/>
      <c r="H1338" s="14"/>
      <c r="I1338" s="14"/>
      <c r="J1338" s="13"/>
    </row>
    <row r="1339" spans="1:10" x14ac:dyDescent="0.25">
      <c r="A1339" s="105">
        <v>43313</v>
      </c>
      <c r="B1339" s="106">
        <v>5</v>
      </c>
      <c r="C1339" s="107">
        <v>21891304.34782609</v>
      </c>
      <c r="D1339" s="107">
        <v>7386344.9999999991</v>
      </c>
      <c r="E1339" s="107">
        <v>0</v>
      </c>
      <c r="F1339" s="109">
        <f t="shared" si="20"/>
        <v>43466</v>
      </c>
      <c r="G1339" s="14"/>
      <c r="H1339" s="14"/>
      <c r="I1339" s="14"/>
      <c r="J1339" s="13"/>
    </row>
    <row r="1340" spans="1:10" x14ac:dyDescent="0.25">
      <c r="A1340" s="105">
        <v>43313</v>
      </c>
      <c r="B1340" s="106">
        <v>6</v>
      </c>
      <c r="C1340" s="107">
        <v>21891304.34782609</v>
      </c>
      <c r="D1340" s="107">
        <v>8071759.9999999991</v>
      </c>
      <c r="E1340" s="107">
        <v>0</v>
      </c>
      <c r="F1340" s="109">
        <f t="shared" si="20"/>
        <v>43497</v>
      </c>
      <c r="G1340" s="14"/>
      <c r="H1340" s="14"/>
      <c r="I1340" s="14"/>
      <c r="J1340" s="13"/>
    </row>
    <row r="1341" spans="1:10" x14ac:dyDescent="0.25">
      <c r="A1341" s="105">
        <v>43313</v>
      </c>
      <c r="B1341" s="106">
        <v>7</v>
      </c>
      <c r="C1341" s="107">
        <v>21891304.34782609</v>
      </c>
      <c r="D1341" s="107">
        <v>8828080</v>
      </c>
      <c r="E1341" s="107">
        <v>0</v>
      </c>
      <c r="F1341" s="109">
        <f t="shared" si="20"/>
        <v>43525</v>
      </c>
      <c r="G1341" s="14"/>
      <c r="H1341" s="14"/>
      <c r="I1341" s="14"/>
      <c r="J1341" s="13"/>
    </row>
    <row r="1342" spans="1:10" x14ac:dyDescent="0.25">
      <c r="A1342" s="105">
        <v>43313</v>
      </c>
      <c r="B1342" s="106">
        <v>8</v>
      </c>
      <c r="C1342" s="107">
        <v>21891304.34782609</v>
      </c>
      <c r="D1342" s="107">
        <v>9448295</v>
      </c>
      <c r="E1342" s="107">
        <v>0</v>
      </c>
      <c r="F1342" s="109">
        <f t="shared" si="20"/>
        <v>43556</v>
      </c>
      <c r="G1342" s="14"/>
      <c r="H1342" s="14"/>
      <c r="I1342" s="14"/>
      <c r="J1342" s="13"/>
    </row>
    <row r="1343" spans="1:10" x14ac:dyDescent="0.25">
      <c r="A1343" s="105">
        <v>43313</v>
      </c>
      <c r="B1343" s="106">
        <v>9</v>
      </c>
      <c r="C1343" s="107">
        <v>21891304.34782609</v>
      </c>
      <c r="D1343" s="107">
        <v>10062805</v>
      </c>
      <c r="E1343" s="107">
        <v>0</v>
      </c>
      <c r="F1343" s="109">
        <f t="shared" si="20"/>
        <v>43586</v>
      </c>
      <c r="G1343" s="14"/>
      <c r="H1343" s="14"/>
      <c r="I1343" s="14"/>
      <c r="J1343" s="13"/>
    </row>
    <row r="1344" spans="1:10" x14ac:dyDescent="0.25">
      <c r="A1344" s="105">
        <v>43313</v>
      </c>
      <c r="B1344" s="106">
        <v>10</v>
      </c>
      <c r="C1344" s="107">
        <v>21891304.34782609</v>
      </c>
      <c r="D1344" s="107">
        <v>10667535</v>
      </c>
      <c r="E1344" s="107">
        <v>0</v>
      </c>
      <c r="F1344" s="109">
        <f t="shared" si="20"/>
        <v>43617</v>
      </c>
      <c r="G1344" s="14"/>
      <c r="H1344" s="14"/>
      <c r="I1344" s="14"/>
      <c r="J1344" s="13"/>
    </row>
    <row r="1345" spans="1:10" x14ac:dyDescent="0.25">
      <c r="A1345" s="105">
        <v>43313</v>
      </c>
      <c r="B1345" s="106">
        <v>11</v>
      </c>
      <c r="C1345" s="107">
        <v>21891304.34782609</v>
      </c>
      <c r="D1345" s="107">
        <v>11321980</v>
      </c>
      <c r="E1345" s="107">
        <v>0</v>
      </c>
      <c r="F1345" s="109">
        <f t="shared" si="20"/>
        <v>43647</v>
      </c>
      <c r="G1345" s="14"/>
      <c r="H1345" s="14"/>
      <c r="I1345" s="14"/>
      <c r="J1345" s="13"/>
    </row>
    <row r="1346" spans="1:10" x14ac:dyDescent="0.25">
      <c r="A1346" s="105">
        <v>43313</v>
      </c>
      <c r="B1346" s="106">
        <v>12</v>
      </c>
      <c r="C1346" s="107">
        <v>21891304.34782609</v>
      </c>
      <c r="D1346" s="107">
        <v>11853360</v>
      </c>
      <c r="E1346" s="107">
        <v>0</v>
      </c>
      <c r="F1346" s="109">
        <f t="shared" si="20"/>
        <v>43678</v>
      </c>
      <c r="G1346" s="14"/>
      <c r="H1346" s="14"/>
      <c r="I1346" s="14"/>
      <c r="J1346" s="13"/>
    </row>
    <row r="1347" spans="1:10" x14ac:dyDescent="0.25">
      <c r="A1347" s="105">
        <v>43313</v>
      </c>
      <c r="B1347" s="106">
        <v>13</v>
      </c>
      <c r="C1347" s="107">
        <v>21891304.34782609</v>
      </c>
      <c r="D1347" s="107">
        <v>12225000</v>
      </c>
      <c r="E1347" s="107">
        <v>0</v>
      </c>
      <c r="F1347" s="109">
        <f t="shared" ref="F1347:F1410" si="21">EDATE(A1347,B1347)</f>
        <v>43709</v>
      </c>
      <c r="G1347" s="14"/>
      <c r="H1347" s="14"/>
      <c r="I1347" s="14"/>
      <c r="J1347" s="13"/>
    </row>
    <row r="1348" spans="1:10" x14ac:dyDescent="0.25">
      <c r="A1348" s="105">
        <v>43313</v>
      </c>
      <c r="B1348" s="106">
        <v>14</v>
      </c>
      <c r="C1348" s="107">
        <v>21891304.34782609</v>
      </c>
      <c r="D1348" s="107">
        <v>12553445</v>
      </c>
      <c r="E1348" s="107">
        <v>0</v>
      </c>
      <c r="F1348" s="109">
        <f t="shared" si="21"/>
        <v>43739</v>
      </c>
      <c r="G1348" s="14"/>
      <c r="H1348" s="14"/>
      <c r="I1348" s="14"/>
      <c r="J1348" s="13"/>
    </row>
    <row r="1349" spans="1:10" x14ac:dyDescent="0.25">
      <c r="A1349" s="105">
        <v>43313</v>
      </c>
      <c r="B1349" s="106">
        <v>15</v>
      </c>
      <c r="C1349" s="107">
        <v>21891304.34782609</v>
      </c>
      <c r="D1349" s="107">
        <v>12827285</v>
      </c>
      <c r="E1349" s="107">
        <v>0</v>
      </c>
      <c r="F1349" s="109">
        <f t="shared" si="21"/>
        <v>43770</v>
      </c>
      <c r="G1349" s="14"/>
      <c r="H1349" s="14"/>
      <c r="I1349" s="14"/>
      <c r="J1349" s="13"/>
    </row>
    <row r="1350" spans="1:10" x14ac:dyDescent="0.25">
      <c r="A1350" s="105">
        <v>43313</v>
      </c>
      <c r="B1350" s="106">
        <v>16</v>
      </c>
      <c r="C1350" s="107">
        <v>21891304.34782609</v>
      </c>
      <c r="D1350" s="107">
        <v>13084825</v>
      </c>
      <c r="E1350" s="107">
        <v>0</v>
      </c>
      <c r="F1350" s="109">
        <f t="shared" si="21"/>
        <v>43800</v>
      </c>
      <c r="G1350" s="14"/>
      <c r="H1350" s="14"/>
      <c r="I1350" s="14"/>
      <c r="J1350" s="13"/>
    </row>
    <row r="1351" spans="1:10" x14ac:dyDescent="0.25">
      <c r="A1351" s="105">
        <v>43344</v>
      </c>
      <c r="B1351" s="106">
        <v>0</v>
      </c>
      <c r="C1351" s="107">
        <v>20626086.956521746</v>
      </c>
      <c r="D1351" s="107">
        <v>1426807.2873115269</v>
      </c>
      <c r="E1351" s="107">
        <v>0</v>
      </c>
      <c r="F1351" s="109">
        <f t="shared" si="21"/>
        <v>43344</v>
      </c>
      <c r="G1351" s="14"/>
      <c r="H1351" s="14"/>
      <c r="I1351" s="14"/>
      <c r="J1351" s="13"/>
    </row>
    <row r="1352" spans="1:10" x14ac:dyDescent="0.25">
      <c r="A1352" s="105">
        <v>43344</v>
      </c>
      <c r="B1352" s="106">
        <v>1</v>
      </c>
      <c r="C1352" s="107">
        <v>20626086.956521746</v>
      </c>
      <c r="D1352" s="107">
        <v>3148124</v>
      </c>
      <c r="E1352" s="107">
        <v>0</v>
      </c>
      <c r="F1352" s="109">
        <f t="shared" si="21"/>
        <v>43374</v>
      </c>
      <c r="G1352" s="14"/>
      <c r="H1352" s="14"/>
      <c r="I1352" s="14"/>
      <c r="J1352" s="13"/>
    </row>
    <row r="1353" spans="1:10" x14ac:dyDescent="0.25">
      <c r="A1353" s="105">
        <v>43344</v>
      </c>
      <c r="B1353" s="106">
        <v>2</v>
      </c>
      <c r="C1353" s="107">
        <v>20626086.956521746</v>
      </c>
      <c r="D1353" s="107">
        <v>4326020</v>
      </c>
      <c r="E1353" s="107">
        <v>0</v>
      </c>
      <c r="F1353" s="109">
        <f t="shared" si="21"/>
        <v>43405</v>
      </c>
      <c r="G1353" s="14"/>
      <c r="H1353" s="14"/>
      <c r="I1353" s="14"/>
      <c r="J1353" s="13"/>
    </row>
    <row r="1354" spans="1:10" x14ac:dyDescent="0.25">
      <c r="A1354" s="105">
        <v>43344</v>
      </c>
      <c r="B1354" s="106">
        <v>3</v>
      </c>
      <c r="C1354" s="107">
        <v>20626086.956521746</v>
      </c>
      <c r="D1354" s="107">
        <v>5280385</v>
      </c>
      <c r="E1354" s="107">
        <v>0</v>
      </c>
      <c r="F1354" s="109">
        <f t="shared" si="21"/>
        <v>43435</v>
      </c>
      <c r="G1354" s="14"/>
      <c r="H1354" s="14"/>
      <c r="I1354" s="14"/>
      <c r="J1354" s="13"/>
    </row>
    <row r="1355" spans="1:10" x14ac:dyDescent="0.25">
      <c r="A1355" s="105">
        <v>43344</v>
      </c>
      <c r="B1355" s="106">
        <v>4</v>
      </c>
      <c r="C1355" s="107">
        <v>20626086.956521746</v>
      </c>
      <c r="D1355" s="107">
        <v>6156510</v>
      </c>
      <c r="E1355" s="107">
        <v>0</v>
      </c>
      <c r="F1355" s="109">
        <f t="shared" si="21"/>
        <v>43466</v>
      </c>
      <c r="G1355" s="14"/>
      <c r="H1355" s="14"/>
      <c r="I1355" s="14"/>
      <c r="J1355" s="13"/>
    </row>
    <row r="1356" spans="1:10" x14ac:dyDescent="0.25">
      <c r="A1356" s="105">
        <v>43344</v>
      </c>
      <c r="B1356" s="106">
        <v>5</v>
      </c>
      <c r="C1356" s="107">
        <v>20626086.956521746</v>
      </c>
      <c r="D1356" s="107">
        <v>6902235</v>
      </c>
      <c r="E1356" s="107">
        <v>0</v>
      </c>
      <c r="F1356" s="109">
        <f t="shared" si="21"/>
        <v>43497</v>
      </c>
      <c r="G1356" s="14"/>
      <c r="H1356" s="14"/>
      <c r="I1356" s="14"/>
      <c r="J1356" s="13"/>
    </row>
    <row r="1357" spans="1:10" x14ac:dyDescent="0.25">
      <c r="A1357" s="105">
        <v>43344</v>
      </c>
      <c r="B1357" s="106">
        <v>6</v>
      </c>
      <c r="C1357" s="107">
        <v>20626086.956521746</v>
      </c>
      <c r="D1357" s="107">
        <v>7701749.9999999991</v>
      </c>
      <c r="E1357" s="107">
        <v>0</v>
      </c>
      <c r="F1357" s="109">
        <f t="shared" si="21"/>
        <v>43525</v>
      </c>
      <c r="G1357" s="14"/>
      <c r="H1357" s="14"/>
      <c r="I1357" s="14"/>
      <c r="J1357" s="13"/>
    </row>
    <row r="1358" spans="1:10" x14ac:dyDescent="0.25">
      <c r="A1358" s="105">
        <v>43344</v>
      </c>
      <c r="B1358" s="106">
        <v>7</v>
      </c>
      <c r="C1358" s="107">
        <v>20626086.956521746</v>
      </c>
      <c r="D1358" s="107">
        <v>8357009.9999999991</v>
      </c>
      <c r="E1358" s="107">
        <v>0</v>
      </c>
      <c r="F1358" s="109">
        <f t="shared" si="21"/>
        <v>43556</v>
      </c>
      <c r="G1358" s="14"/>
      <c r="H1358" s="14"/>
      <c r="I1358" s="14"/>
      <c r="J1358" s="13"/>
    </row>
    <row r="1359" spans="1:10" x14ac:dyDescent="0.25">
      <c r="A1359" s="105">
        <v>43344</v>
      </c>
      <c r="B1359" s="106">
        <v>8</v>
      </c>
      <c r="C1359" s="107">
        <v>20626086.956521746</v>
      </c>
      <c r="D1359" s="107">
        <v>8994340</v>
      </c>
      <c r="E1359" s="107">
        <v>0</v>
      </c>
      <c r="F1359" s="109">
        <f t="shared" si="21"/>
        <v>43586</v>
      </c>
      <c r="G1359" s="14"/>
      <c r="H1359" s="14"/>
      <c r="I1359" s="14"/>
      <c r="J1359" s="13"/>
    </row>
    <row r="1360" spans="1:10" x14ac:dyDescent="0.25">
      <c r="A1360" s="105">
        <v>43344</v>
      </c>
      <c r="B1360" s="106">
        <v>9</v>
      </c>
      <c r="C1360" s="107">
        <v>20626086.956521746</v>
      </c>
      <c r="D1360" s="107">
        <v>9599070</v>
      </c>
      <c r="E1360" s="107">
        <v>0</v>
      </c>
      <c r="F1360" s="109">
        <f t="shared" si="21"/>
        <v>43617</v>
      </c>
      <c r="G1360" s="14"/>
      <c r="H1360" s="14"/>
      <c r="I1360" s="14"/>
      <c r="J1360" s="13"/>
    </row>
    <row r="1361" spans="1:10" x14ac:dyDescent="0.25">
      <c r="A1361" s="105">
        <v>43344</v>
      </c>
      <c r="B1361" s="106">
        <v>10</v>
      </c>
      <c r="C1361" s="107">
        <v>20626086.956521746</v>
      </c>
      <c r="D1361" s="107">
        <v>10205430</v>
      </c>
      <c r="E1361" s="107">
        <v>0</v>
      </c>
      <c r="F1361" s="109">
        <f t="shared" si="21"/>
        <v>43647</v>
      </c>
      <c r="G1361" s="14"/>
      <c r="H1361" s="14"/>
      <c r="I1361" s="14"/>
      <c r="J1361" s="13"/>
    </row>
    <row r="1362" spans="1:10" x14ac:dyDescent="0.25">
      <c r="A1362" s="105">
        <v>43344</v>
      </c>
      <c r="B1362" s="106">
        <v>11</v>
      </c>
      <c r="C1362" s="107">
        <v>20626086.956521746</v>
      </c>
      <c r="D1362" s="107">
        <v>10722955</v>
      </c>
      <c r="E1362" s="107">
        <v>0</v>
      </c>
      <c r="F1362" s="109">
        <f t="shared" si="21"/>
        <v>43678</v>
      </c>
      <c r="G1362" s="14"/>
      <c r="H1362" s="14"/>
      <c r="I1362" s="14"/>
      <c r="J1362" s="13"/>
    </row>
    <row r="1363" spans="1:10" x14ac:dyDescent="0.25">
      <c r="A1363" s="105">
        <v>43344</v>
      </c>
      <c r="B1363" s="106">
        <v>12</v>
      </c>
      <c r="C1363" s="107">
        <v>20626086.956521746</v>
      </c>
      <c r="D1363" s="107">
        <v>11165500</v>
      </c>
      <c r="E1363" s="107">
        <v>0</v>
      </c>
      <c r="F1363" s="109">
        <f t="shared" si="21"/>
        <v>43709</v>
      </c>
      <c r="G1363" s="14"/>
      <c r="H1363" s="14"/>
      <c r="I1363" s="14"/>
      <c r="J1363" s="13"/>
    </row>
    <row r="1364" spans="1:10" x14ac:dyDescent="0.25">
      <c r="A1364" s="105">
        <v>43344</v>
      </c>
      <c r="B1364" s="106">
        <v>13</v>
      </c>
      <c r="C1364" s="107">
        <v>20626086.956521746</v>
      </c>
      <c r="D1364" s="107">
        <v>11526545</v>
      </c>
      <c r="E1364" s="107">
        <v>0</v>
      </c>
      <c r="F1364" s="109">
        <f t="shared" si="21"/>
        <v>43739</v>
      </c>
      <c r="G1364" s="14"/>
      <c r="H1364" s="14"/>
      <c r="I1364" s="14"/>
      <c r="J1364" s="13"/>
    </row>
    <row r="1365" spans="1:10" x14ac:dyDescent="0.25">
      <c r="A1365" s="105">
        <v>43344</v>
      </c>
      <c r="B1365" s="106">
        <v>14</v>
      </c>
      <c r="C1365" s="107">
        <v>20626086.956521746</v>
      </c>
      <c r="D1365" s="107">
        <v>11814240</v>
      </c>
      <c r="E1365" s="107">
        <v>0</v>
      </c>
      <c r="F1365" s="109">
        <f t="shared" si="21"/>
        <v>43770</v>
      </c>
      <c r="G1365" s="14"/>
      <c r="H1365" s="14"/>
      <c r="I1365" s="14"/>
      <c r="J1365" s="13"/>
    </row>
    <row r="1366" spans="1:10" x14ac:dyDescent="0.25">
      <c r="A1366" s="105">
        <v>43344</v>
      </c>
      <c r="B1366" s="106">
        <v>15</v>
      </c>
      <c r="C1366" s="107">
        <v>20626086.956521746</v>
      </c>
      <c r="D1366" s="107">
        <v>12068520</v>
      </c>
      <c r="E1366" s="107">
        <v>0</v>
      </c>
      <c r="F1366" s="109">
        <f t="shared" si="21"/>
        <v>43800</v>
      </c>
      <c r="G1366" s="14"/>
      <c r="H1366" s="14"/>
      <c r="I1366" s="14"/>
      <c r="J1366" s="13"/>
    </row>
    <row r="1367" spans="1:10" x14ac:dyDescent="0.25">
      <c r="A1367" s="105">
        <v>43374</v>
      </c>
      <c r="B1367" s="106">
        <v>0</v>
      </c>
      <c r="C1367" s="107">
        <v>20460869.565217394</v>
      </c>
      <c r="D1367" s="107">
        <v>1549296</v>
      </c>
      <c r="E1367" s="107">
        <v>0</v>
      </c>
      <c r="F1367" s="109">
        <f t="shared" si="21"/>
        <v>43374</v>
      </c>
      <c r="G1367" s="14"/>
      <c r="H1367" s="14"/>
      <c r="I1367" s="14"/>
      <c r="J1367" s="13"/>
    </row>
    <row r="1368" spans="1:10" x14ac:dyDescent="0.25">
      <c r="A1368" s="105">
        <v>43374</v>
      </c>
      <c r="B1368" s="106">
        <v>1</v>
      </c>
      <c r="C1368" s="107">
        <v>20460869.565217394</v>
      </c>
      <c r="D1368" s="107">
        <v>3172795</v>
      </c>
      <c r="E1368" s="107">
        <v>0</v>
      </c>
      <c r="F1368" s="109">
        <f t="shared" si="21"/>
        <v>43405</v>
      </c>
      <c r="G1368" s="14"/>
      <c r="H1368" s="14"/>
      <c r="I1368" s="14"/>
      <c r="J1368" s="13"/>
    </row>
    <row r="1369" spans="1:10" x14ac:dyDescent="0.25">
      <c r="A1369" s="105">
        <v>43374</v>
      </c>
      <c r="B1369" s="106">
        <v>2</v>
      </c>
      <c r="C1369" s="107">
        <v>20460869.565217394</v>
      </c>
      <c r="D1369" s="107">
        <v>4366770</v>
      </c>
      <c r="E1369" s="107">
        <v>0</v>
      </c>
      <c r="F1369" s="109">
        <f t="shared" si="21"/>
        <v>43435</v>
      </c>
      <c r="G1369" s="14"/>
      <c r="H1369" s="14"/>
      <c r="I1369" s="14"/>
      <c r="J1369" s="13"/>
    </row>
    <row r="1370" spans="1:10" x14ac:dyDescent="0.25">
      <c r="A1370" s="105">
        <v>43374</v>
      </c>
      <c r="B1370" s="106">
        <v>3</v>
      </c>
      <c r="C1370" s="107">
        <v>20460869.565217394</v>
      </c>
      <c r="D1370" s="107">
        <v>5426270</v>
      </c>
      <c r="E1370" s="107">
        <v>0</v>
      </c>
      <c r="F1370" s="109">
        <f t="shared" si="21"/>
        <v>43466</v>
      </c>
      <c r="G1370" s="14"/>
      <c r="H1370" s="14"/>
      <c r="I1370" s="14"/>
      <c r="J1370" s="13"/>
    </row>
    <row r="1371" spans="1:10" x14ac:dyDescent="0.25">
      <c r="A1371" s="105">
        <v>43374</v>
      </c>
      <c r="B1371" s="106">
        <v>4</v>
      </c>
      <c r="C1371" s="107">
        <v>20460869.565217394</v>
      </c>
      <c r="D1371" s="107">
        <v>6291800</v>
      </c>
      <c r="E1371" s="107">
        <v>0</v>
      </c>
      <c r="F1371" s="109">
        <f t="shared" si="21"/>
        <v>43497</v>
      </c>
      <c r="G1371" s="14"/>
      <c r="H1371" s="14"/>
      <c r="I1371" s="14"/>
      <c r="J1371" s="13"/>
    </row>
    <row r="1372" spans="1:10" x14ac:dyDescent="0.25">
      <c r="A1372" s="105">
        <v>43374</v>
      </c>
      <c r="B1372" s="106">
        <v>5</v>
      </c>
      <c r="C1372" s="107">
        <v>20460869.565217394</v>
      </c>
      <c r="D1372" s="107">
        <v>7191559.9999999991</v>
      </c>
      <c r="E1372" s="107">
        <v>0</v>
      </c>
      <c r="F1372" s="109">
        <f t="shared" si="21"/>
        <v>43525</v>
      </c>
      <c r="G1372" s="14"/>
      <c r="H1372" s="14"/>
      <c r="I1372" s="14"/>
      <c r="J1372" s="13"/>
    </row>
    <row r="1373" spans="1:10" x14ac:dyDescent="0.25">
      <c r="A1373" s="105">
        <v>43374</v>
      </c>
      <c r="B1373" s="106">
        <v>6</v>
      </c>
      <c r="C1373" s="107">
        <v>20460869.565217394</v>
      </c>
      <c r="D1373" s="107">
        <v>7952769.9999999991</v>
      </c>
      <c r="E1373" s="107">
        <v>0</v>
      </c>
      <c r="F1373" s="109">
        <f t="shared" si="21"/>
        <v>43556</v>
      </c>
      <c r="G1373" s="14"/>
      <c r="H1373" s="14"/>
      <c r="I1373" s="14"/>
      <c r="J1373" s="13"/>
    </row>
    <row r="1374" spans="1:10" x14ac:dyDescent="0.25">
      <c r="A1374" s="105">
        <v>43374</v>
      </c>
      <c r="B1374" s="106">
        <v>7</v>
      </c>
      <c r="C1374" s="107">
        <v>20460869.565217394</v>
      </c>
      <c r="D1374" s="107">
        <v>8657745</v>
      </c>
      <c r="E1374" s="107">
        <v>0</v>
      </c>
      <c r="F1374" s="109">
        <f t="shared" si="21"/>
        <v>43586</v>
      </c>
      <c r="G1374" s="14"/>
      <c r="H1374" s="14"/>
      <c r="I1374" s="14"/>
      <c r="J1374" s="13"/>
    </row>
    <row r="1375" spans="1:10" x14ac:dyDescent="0.25">
      <c r="A1375" s="105">
        <v>43374</v>
      </c>
      <c r="B1375" s="106">
        <v>8</v>
      </c>
      <c r="C1375" s="107">
        <v>20460869.565217394</v>
      </c>
      <c r="D1375" s="107">
        <v>9313820</v>
      </c>
      <c r="E1375" s="107">
        <v>0</v>
      </c>
      <c r="F1375" s="109">
        <f t="shared" si="21"/>
        <v>43617</v>
      </c>
      <c r="G1375" s="14"/>
      <c r="H1375" s="14"/>
      <c r="I1375" s="14"/>
      <c r="J1375" s="13"/>
    </row>
    <row r="1376" spans="1:10" x14ac:dyDescent="0.25">
      <c r="A1376" s="105">
        <v>43374</v>
      </c>
      <c r="B1376" s="106">
        <v>9</v>
      </c>
      <c r="C1376" s="107">
        <v>20460869.565217394</v>
      </c>
      <c r="D1376" s="107">
        <v>9963375</v>
      </c>
      <c r="E1376" s="107">
        <v>0</v>
      </c>
      <c r="F1376" s="109">
        <f t="shared" si="21"/>
        <v>43647</v>
      </c>
      <c r="G1376" s="14"/>
      <c r="H1376" s="14"/>
      <c r="I1376" s="14"/>
      <c r="J1376" s="13"/>
    </row>
    <row r="1377" spans="1:10" x14ac:dyDescent="0.25">
      <c r="A1377" s="105">
        <v>43374</v>
      </c>
      <c r="B1377" s="106">
        <v>10</v>
      </c>
      <c r="C1377" s="107">
        <v>20460869.565217394</v>
      </c>
      <c r="D1377" s="107">
        <v>10492310</v>
      </c>
      <c r="E1377" s="107">
        <v>0</v>
      </c>
      <c r="F1377" s="109">
        <f t="shared" si="21"/>
        <v>43678</v>
      </c>
      <c r="G1377" s="14"/>
      <c r="H1377" s="14"/>
      <c r="I1377" s="14"/>
      <c r="J1377" s="13"/>
    </row>
    <row r="1378" spans="1:10" x14ac:dyDescent="0.25">
      <c r="A1378" s="105">
        <v>43374</v>
      </c>
      <c r="B1378" s="106">
        <v>11</v>
      </c>
      <c r="C1378" s="107">
        <v>20460869.565217394</v>
      </c>
      <c r="D1378" s="107">
        <v>10973975</v>
      </c>
      <c r="E1378" s="107">
        <v>0</v>
      </c>
      <c r="F1378" s="109">
        <f t="shared" si="21"/>
        <v>43709</v>
      </c>
      <c r="G1378" s="14"/>
      <c r="H1378" s="14"/>
      <c r="I1378" s="14"/>
      <c r="J1378" s="13"/>
    </row>
    <row r="1379" spans="1:10" x14ac:dyDescent="0.25">
      <c r="A1379" s="105">
        <v>43374</v>
      </c>
      <c r="B1379" s="106">
        <v>12</v>
      </c>
      <c r="C1379" s="107">
        <v>20460869.565217394</v>
      </c>
      <c r="D1379" s="107">
        <v>11414890</v>
      </c>
      <c r="E1379" s="107">
        <v>0</v>
      </c>
      <c r="F1379" s="109">
        <f t="shared" si="21"/>
        <v>43739</v>
      </c>
      <c r="G1379" s="14"/>
      <c r="H1379" s="14"/>
      <c r="I1379" s="14"/>
      <c r="J1379" s="13"/>
    </row>
    <row r="1380" spans="1:10" x14ac:dyDescent="0.25">
      <c r="A1380" s="105">
        <v>43374</v>
      </c>
      <c r="B1380" s="106">
        <v>13</v>
      </c>
      <c r="C1380" s="107">
        <v>20460869.565217394</v>
      </c>
      <c r="D1380" s="107">
        <v>11734370</v>
      </c>
      <c r="E1380" s="107">
        <v>0</v>
      </c>
      <c r="F1380" s="109">
        <f t="shared" si="21"/>
        <v>43770</v>
      </c>
      <c r="G1380" s="14"/>
      <c r="H1380" s="14"/>
      <c r="I1380" s="14"/>
      <c r="J1380" s="13"/>
    </row>
    <row r="1381" spans="1:10" x14ac:dyDescent="0.25">
      <c r="A1381" s="105">
        <v>43374</v>
      </c>
      <c r="B1381" s="106">
        <v>14</v>
      </c>
      <c r="C1381" s="107">
        <v>20460869.565217394</v>
      </c>
      <c r="D1381" s="107">
        <v>12019620</v>
      </c>
      <c r="E1381" s="107">
        <v>0</v>
      </c>
      <c r="F1381" s="109">
        <f t="shared" si="21"/>
        <v>43800</v>
      </c>
      <c r="G1381" s="14"/>
      <c r="H1381" s="14"/>
      <c r="I1381" s="14"/>
      <c r="J1381" s="13"/>
    </row>
    <row r="1382" spans="1:10" x14ac:dyDescent="0.25">
      <c r="A1382" s="105">
        <v>43405</v>
      </c>
      <c r="B1382" s="106">
        <v>0</v>
      </c>
      <c r="C1382" s="107">
        <v>19256521.739130437</v>
      </c>
      <c r="D1382" s="107">
        <v>1378165</v>
      </c>
      <c r="E1382" s="107">
        <v>0</v>
      </c>
      <c r="F1382" s="109">
        <f t="shared" si="21"/>
        <v>43405</v>
      </c>
      <c r="G1382" s="14"/>
      <c r="H1382" s="14"/>
      <c r="I1382" s="14"/>
      <c r="J1382" s="13"/>
    </row>
    <row r="1383" spans="1:10" x14ac:dyDescent="0.25">
      <c r="A1383" s="105">
        <v>43405</v>
      </c>
      <c r="B1383" s="106">
        <v>1</v>
      </c>
      <c r="C1383" s="107">
        <v>19256521.739130437</v>
      </c>
      <c r="D1383" s="107">
        <v>2868800</v>
      </c>
      <c r="E1383" s="107">
        <v>0</v>
      </c>
      <c r="F1383" s="109">
        <f t="shared" si="21"/>
        <v>43435</v>
      </c>
      <c r="G1383" s="14"/>
      <c r="H1383" s="14"/>
      <c r="I1383" s="14"/>
      <c r="J1383" s="13"/>
    </row>
    <row r="1384" spans="1:10" x14ac:dyDescent="0.25">
      <c r="A1384" s="105">
        <v>43405</v>
      </c>
      <c r="B1384" s="106">
        <v>2</v>
      </c>
      <c r="C1384" s="107">
        <v>19256521.739130437</v>
      </c>
      <c r="D1384" s="107">
        <v>4051364.9999999995</v>
      </c>
      <c r="E1384" s="107">
        <v>0</v>
      </c>
      <c r="F1384" s="109">
        <f t="shared" si="21"/>
        <v>43466</v>
      </c>
      <c r="G1384" s="14"/>
      <c r="H1384" s="14"/>
      <c r="I1384" s="14"/>
      <c r="J1384" s="13"/>
    </row>
    <row r="1385" spans="1:10" x14ac:dyDescent="0.25">
      <c r="A1385" s="105">
        <v>43405</v>
      </c>
      <c r="B1385" s="106">
        <v>3</v>
      </c>
      <c r="C1385" s="107">
        <v>19256521.739130437</v>
      </c>
      <c r="D1385" s="107">
        <v>4960905</v>
      </c>
      <c r="E1385" s="107">
        <v>0</v>
      </c>
      <c r="F1385" s="109">
        <f t="shared" si="21"/>
        <v>43497</v>
      </c>
      <c r="G1385" s="14"/>
      <c r="H1385" s="14"/>
      <c r="I1385" s="14"/>
      <c r="J1385" s="13"/>
    </row>
    <row r="1386" spans="1:10" x14ac:dyDescent="0.25">
      <c r="A1386" s="105">
        <v>43405</v>
      </c>
      <c r="B1386" s="106">
        <v>4</v>
      </c>
      <c r="C1386" s="107">
        <v>19256521.739130437</v>
      </c>
      <c r="D1386" s="107">
        <v>5904675</v>
      </c>
      <c r="E1386" s="107">
        <v>0</v>
      </c>
      <c r="F1386" s="109">
        <f t="shared" si="21"/>
        <v>43525</v>
      </c>
      <c r="G1386" s="14"/>
      <c r="H1386" s="14"/>
      <c r="I1386" s="14"/>
      <c r="J1386" s="13"/>
    </row>
    <row r="1387" spans="1:10" x14ac:dyDescent="0.25">
      <c r="A1387" s="105">
        <v>43405</v>
      </c>
      <c r="B1387" s="106">
        <v>5</v>
      </c>
      <c r="C1387" s="107">
        <v>19256521.739130437</v>
      </c>
      <c r="D1387" s="107">
        <v>6669960</v>
      </c>
      <c r="E1387" s="107">
        <v>0</v>
      </c>
      <c r="F1387" s="109">
        <f t="shared" si="21"/>
        <v>43556</v>
      </c>
      <c r="G1387" s="14"/>
      <c r="H1387" s="14"/>
      <c r="I1387" s="14"/>
      <c r="J1387" s="13"/>
    </row>
    <row r="1388" spans="1:10" x14ac:dyDescent="0.25">
      <c r="A1388" s="105">
        <v>43405</v>
      </c>
      <c r="B1388" s="106">
        <v>6</v>
      </c>
      <c r="C1388" s="107">
        <v>19256521.739130437</v>
      </c>
      <c r="D1388" s="107">
        <v>7394494.9999999991</v>
      </c>
      <c r="E1388" s="107">
        <v>0</v>
      </c>
      <c r="F1388" s="109">
        <f t="shared" si="21"/>
        <v>43586</v>
      </c>
      <c r="G1388" s="14"/>
      <c r="H1388" s="14"/>
      <c r="I1388" s="14"/>
      <c r="J1388" s="13"/>
    </row>
    <row r="1389" spans="1:10" x14ac:dyDescent="0.25">
      <c r="A1389" s="105">
        <v>43405</v>
      </c>
      <c r="B1389" s="106">
        <v>7</v>
      </c>
      <c r="C1389" s="107">
        <v>19256521.739130437</v>
      </c>
      <c r="D1389" s="107">
        <v>8045679.9999999991</v>
      </c>
      <c r="E1389" s="107">
        <v>0</v>
      </c>
      <c r="F1389" s="109">
        <f t="shared" si="21"/>
        <v>43617</v>
      </c>
      <c r="G1389" s="14"/>
      <c r="H1389" s="14"/>
      <c r="I1389" s="14"/>
      <c r="J1389" s="13"/>
    </row>
    <row r="1390" spans="1:10" x14ac:dyDescent="0.25">
      <c r="A1390" s="105">
        <v>43405</v>
      </c>
      <c r="B1390" s="106">
        <v>8</v>
      </c>
      <c r="C1390" s="107">
        <v>19256521.739130437</v>
      </c>
      <c r="D1390" s="107">
        <v>8678120</v>
      </c>
      <c r="E1390" s="107">
        <v>0</v>
      </c>
      <c r="F1390" s="109">
        <f t="shared" si="21"/>
        <v>43647</v>
      </c>
      <c r="G1390" s="14"/>
      <c r="H1390" s="14"/>
      <c r="I1390" s="14"/>
      <c r="J1390" s="13"/>
    </row>
    <row r="1391" spans="1:10" x14ac:dyDescent="0.25">
      <c r="A1391" s="105">
        <v>43405</v>
      </c>
      <c r="B1391" s="106">
        <v>9</v>
      </c>
      <c r="C1391" s="107">
        <v>19256521.739130437</v>
      </c>
      <c r="D1391" s="107">
        <v>9197275</v>
      </c>
      <c r="E1391" s="107">
        <v>0</v>
      </c>
      <c r="F1391" s="109">
        <f t="shared" si="21"/>
        <v>43678</v>
      </c>
      <c r="G1391" s="14"/>
      <c r="H1391" s="14"/>
      <c r="I1391" s="14"/>
      <c r="J1391" s="13"/>
    </row>
    <row r="1392" spans="1:10" x14ac:dyDescent="0.25">
      <c r="A1392" s="105">
        <v>43405</v>
      </c>
      <c r="B1392" s="106">
        <v>10</v>
      </c>
      <c r="C1392" s="107">
        <v>19256521.739130437</v>
      </c>
      <c r="D1392" s="107">
        <v>9640635</v>
      </c>
      <c r="E1392" s="107">
        <v>0</v>
      </c>
      <c r="F1392" s="109">
        <f t="shared" si="21"/>
        <v>43709</v>
      </c>
      <c r="G1392" s="14"/>
      <c r="H1392" s="14"/>
      <c r="I1392" s="14"/>
      <c r="J1392" s="13"/>
    </row>
    <row r="1393" spans="1:10" x14ac:dyDescent="0.25">
      <c r="A1393" s="105">
        <v>43405</v>
      </c>
      <c r="B1393" s="106">
        <v>11</v>
      </c>
      <c r="C1393" s="107">
        <v>19256521.739130437</v>
      </c>
      <c r="D1393" s="107">
        <v>10070140</v>
      </c>
      <c r="E1393" s="107">
        <v>0</v>
      </c>
      <c r="F1393" s="109">
        <f t="shared" si="21"/>
        <v>43739</v>
      </c>
      <c r="G1393" s="14"/>
      <c r="H1393" s="14"/>
      <c r="I1393" s="14"/>
      <c r="J1393" s="13"/>
    </row>
    <row r="1394" spans="1:10" x14ac:dyDescent="0.25">
      <c r="A1394" s="105">
        <v>43405</v>
      </c>
      <c r="B1394" s="106">
        <v>12</v>
      </c>
      <c r="C1394" s="107">
        <v>19256521.739130437</v>
      </c>
      <c r="D1394" s="107">
        <v>10429555</v>
      </c>
      <c r="E1394" s="107">
        <v>0</v>
      </c>
      <c r="F1394" s="109">
        <f t="shared" si="21"/>
        <v>43770</v>
      </c>
      <c r="G1394" s="14"/>
      <c r="H1394" s="14"/>
      <c r="I1394" s="14"/>
      <c r="J1394" s="13"/>
    </row>
    <row r="1395" spans="1:10" x14ac:dyDescent="0.25">
      <c r="A1395" s="105">
        <v>43405</v>
      </c>
      <c r="B1395" s="106">
        <v>13</v>
      </c>
      <c r="C1395" s="107">
        <v>19256521.739130437</v>
      </c>
      <c r="D1395" s="107">
        <v>10732735</v>
      </c>
      <c r="E1395" s="107">
        <v>0</v>
      </c>
      <c r="F1395" s="109">
        <f t="shared" si="21"/>
        <v>43800</v>
      </c>
      <c r="G1395" s="14"/>
      <c r="H1395" s="14"/>
      <c r="I1395" s="14"/>
      <c r="J1395" s="13"/>
    </row>
    <row r="1396" spans="1:10" x14ac:dyDescent="0.25">
      <c r="A1396" s="105">
        <v>43435</v>
      </c>
      <c r="B1396" s="106">
        <v>0</v>
      </c>
      <c r="C1396" s="107">
        <v>19152173.91304348</v>
      </c>
      <c r="D1396" s="107">
        <v>1244505</v>
      </c>
      <c r="E1396" s="107">
        <v>0</v>
      </c>
      <c r="F1396" s="109">
        <f t="shared" si="21"/>
        <v>43435</v>
      </c>
      <c r="G1396" s="14"/>
      <c r="H1396" s="14"/>
      <c r="I1396" s="14"/>
      <c r="J1396" s="13"/>
    </row>
    <row r="1397" spans="1:10" x14ac:dyDescent="0.25">
      <c r="A1397" s="105">
        <v>43435</v>
      </c>
      <c r="B1397" s="106">
        <v>1</v>
      </c>
      <c r="C1397" s="107">
        <v>19152173.91304348</v>
      </c>
      <c r="D1397" s="107">
        <v>2804415</v>
      </c>
      <c r="E1397" s="107">
        <v>0</v>
      </c>
      <c r="F1397" s="109">
        <f t="shared" si="21"/>
        <v>43466</v>
      </c>
      <c r="G1397" s="14"/>
      <c r="H1397" s="14"/>
      <c r="I1397" s="14"/>
      <c r="J1397" s="13"/>
    </row>
    <row r="1398" spans="1:10" x14ac:dyDescent="0.25">
      <c r="A1398" s="105">
        <v>43435</v>
      </c>
      <c r="B1398" s="106">
        <v>2</v>
      </c>
      <c r="C1398" s="107">
        <v>19152173.91304348</v>
      </c>
      <c r="D1398" s="107">
        <v>3824794.9999999995</v>
      </c>
      <c r="E1398" s="107">
        <v>0</v>
      </c>
      <c r="F1398" s="109">
        <f t="shared" si="21"/>
        <v>43497</v>
      </c>
      <c r="G1398" s="14"/>
      <c r="H1398" s="14"/>
      <c r="I1398" s="14"/>
      <c r="J1398" s="13"/>
    </row>
    <row r="1399" spans="1:10" x14ac:dyDescent="0.25">
      <c r="A1399" s="105">
        <v>43435</v>
      </c>
      <c r="B1399" s="106">
        <v>3</v>
      </c>
      <c r="C1399" s="107">
        <v>19152173.91304348</v>
      </c>
      <c r="D1399" s="107">
        <v>4814205</v>
      </c>
      <c r="E1399" s="107">
        <v>0</v>
      </c>
      <c r="F1399" s="109">
        <f t="shared" si="21"/>
        <v>43525</v>
      </c>
      <c r="G1399" s="14"/>
      <c r="H1399" s="14"/>
      <c r="I1399" s="14"/>
      <c r="J1399" s="13"/>
    </row>
    <row r="1400" spans="1:10" x14ac:dyDescent="0.25">
      <c r="A1400" s="105">
        <v>43435</v>
      </c>
      <c r="B1400" s="106">
        <v>4</v>
      </c>
      <c r="C1400" s="107">
        <v>19152173.91304348</v>
      </c>
      <c r="D1400" s="107">
        <v>5608830</v>
      </c>
      <c r="E1400" s="107">
        <v>0</v>
      </c>
      <c r="F1400" s="109">
        <f t="shared" si="21"/>
        <v>43556</v>
      </c>
      <c r="G1400" s="14"/>
      <c r="H1400" s="14"/>
      <c r="I1400" s="14"/>
      <c r="J1400" s="13"/>
    </row>
    <row r="1401" spans="1:10" x14ac:dyDescent="0.25">
      <c r="A1401" s="105">
        <v>43435</v>
      </c>
      <c r="B1401" s="106">
        <v>5</v>
      </c>
      <c r="C1401" s="107">
        <v>19152173.91304348</v>
      </c>
      <c r="D1401" s="107">
        <v>6361890</v>
      </c>
      <c r="E1401" s="107">
        <v>0</v>
      </c>
      <c r="F1401" s="109">
        <f t="shared" si="21"/>
        <v>43586</v>
      </c>
      <c r="G1401" s="14"/>
      <c r="H1401" s="14"/>
      <c r="I1401" s="14"/>
      <c r="J1401" s="13"/>
    </row>
    <row r="1402" spans="1:10" x14ac:dyDescent="0.25">
      <c r="A1402" s="105">
        <v>43435</v>
      </c>
      <c r="B1402" s="106">
        <v>6</v>
      </c>
      <c r="C1402" s="107">
        <v>19152173.91304348</v>
      </c>
      <c r="D1402" s="107">
        <v>7042415</v>
      </c>
      <c r="E1402" s="107">
        <v>0</v>
      </c>
      <c r="F1402" s="109">
        <f t="shared" si="21"/>
        <v>43617</v>
      </c>
      <c r="G1402" s="14"/>
      <c r="H1402" s="14"/>
      <c r="I1402" s="14"/>
      <c r="J1402" s="13"/>
    </row>
    <row r="1403" spans="1:10" x14ac:dyDescent="0.25">
      <c r="A1403" s="105">
        <v>43435</v>
      </c>
      <c r="B1403" s="106">
        <v>7</v>
      </c>
      <c r="C1403" s="107">
        <v>19152173.91304348</v>
      </c>
      <c r="D1403" s="107">
        <v>7708269.9999999991</v>
      </c>
      <c r="E1403" s="107">
        <v>0</v>
      </c>
      <c r="F1403" s="109">
        <f t="shared" si="21"/>
        <v>43647</v>
      </c>
      <c r="G1403" s="14"/>
      <c r="H1403" s="14"/>
      <c r="I1403" s="14"/>
      <c r="J1403" s="13"/>
    </row>
    <row r="1404" spans="1:10" x14ac:dyDescent="0.25">
      <c r="A1404" s="105">
        <v>43435</v>
      </c>
      <c r="B1404" s="106">
        <v>8</v>
      </c>
      <c r="C1404" s="107">
        <v>19152173.91304348</v>
      </c>
      <c r="D1404" s="107">
        <v>8240464.9999999991</v>
      </c>
      <c r="E1404" s="107">
        <v>0</v>
      </c>
      <c r="F1404" s="109">
        <f t="shared" si="21"/>
        <v>43678</v>
      </c>
      <c r="G1404" s="14"/>
      <c r="H1404" s="14"/>
      <c r="I1404" s="14"/>
      <c r="J1404" s="13"/>
    </row>
    <row r="1405" spans="1:10" x14ac:dyDescent="0.25">
      <c r="A1405" s="105">
        <v>43435</v>
      </c>
      <c r="B1405" s="106">
        <v>9</v>
      </c>
      <c r="C1405" s="107">
        <v>19152173.91304348</v>
      </c>
      <c r="D1405" s="107">
        <v>8688715</v>
      </c>
      <c r="E1405" s="107">
        <v>0</v>
      </c>
      <c r="F1405" s="109">
        <f t="shared" si="21"/>
        <v>43709</v>
      </c>
      <c r="G1405" s="14"/>
      <c r="H1405" s="14"/>
      <c r="I1405" s="14"/>
      <c r="J1405" s="13"/>
    </row>
    <row r="1406" spans="1:10" x14ac:dyDescent="0.25">
      <c r="A1406" s="105">
        <v>43435</v>
      </c>
      <c r="B1406" s="106">
        <v>10</v>
      </c>
      <c r="C1406" s="107">
        <v>19152173.91304348</v>
      </c>
      <c r="D1406" s="107">
        <v>9116590</v>
      </c>
      <c r="E1406" s="107">
        <v>0</v>
      </c>
      <c r="F1406" s="109">
        <f t="shared" si="21"/>
        <v>43739</v>
      </c>
      <c r="G1406" s="14"/>
      <c r="H1406" s="14"/>
      <c r="I1406" s="14"/>
      <c r="J1406" s="13"/>
    </row>
    <row r="1407" spans="1:10" x14ac:dyDescent="0.25">
      <c r="A1407" s="105">
        <v>43435</v>
      </c>
      <c r="B1407" s="106">
        <v>11</v>
      </c>
      <c r="C1407" s="107">
        <v>19152173.91304348</v>
      </c>
      <c r="D1407" s="107">
        <v>9496380</v>
      </c>
      <c r="E1407" s="107">
        <v>0</v>
      </c>
      <c r="F1407" s="109">
        <f t="shared" si="21"/>
        <v>43770</v>
      </c>
      <c r="G1407" s="14"/>
      <c r="H1407" s="14"/>
      <c r="I1407" s="14"/>
      <c r="J1407" s="13"/>
    </row>
    <row r="1408" spans="1:10" x14ac:dyDescent="0.25">
      <c r="A1408" s="105">
        <v>43435</v>
      </c>
      <c r="B1408" s="106">
        <v>12</v>
      </c>
      <c r="C1408" s="107">
        <v>19152173.91304348</v>
      </c>
      <c r="D1408" s="107">
        <v>9878615</v>
      </c>
      <c r="E1408" s="107">
        <v>0</v>
      </c>
      <c r="F1408" s="109">
        <f t="shared" si="21"/>
        <v>43800</v>
      </c>
      <c r="G1408" s="14"/>
      <c r="H1408" s="14"/>
      <c r="I1408" s="14"/>
      <c r="J1408" s="13"/>
    </row>
    <row r="1409" spans="1:10" x14ac:dyDescent="0.25">
      <c r="A1409" s="105">
        <v>43466</v>
      </c>
      <c r="B1409" s="106">
        <v>0</v>
      </c>
      <c r="C1409" s="107">
        <v>19610000</v>
      </c>
      <c r="D1409" s="107">
        <v>1395280</v>
      </c>
      <c r="E1409" s="107">
        <v>0</v>
      </c>
      <c r="F1409" s="109">
        <f t="shared" si="21"/>
        <v>43466</v>
      </c>
      <c r="G1409" s="14"/>
      <c r="H1409" s="14"/>
      <c r="I1409" s="14"/>
      <c r="J1409" s="13"/>
    </row>
    <row r="1410" spans="1:10" x14ac:dyDescent="0.25">
      <c r="A1410" s="105">
        <v>43466</v>
      </c>
      <c r="B1410" s="106">
        <v>1</v>
      </c>
      <c r="C1410" s="107">
        <v>19610000</v>
      </c>
      <c r="D1410" s="107">
        <v>2866355</v>
      </c>
      <c r="E1410" s="107">
        <v>0</v>
      </c>
      <c r="F1410" s="109">
        <f t="shared" si="21"/>
        <v>43497</v>
      </c>
      <c r="G1410" s="14"/>
      <c r="H1410" s="14"/>
      <c r="I1410" s="14"/>
      <c r="J1410" s="13"/>
    </row>
    <row r="1411" spans="1:10" x14ac:dyDescent="0.25">
      <c r="A1411" s="105">
        <v>43466</v>
      </c>
      <c r="B1411" s="106">
        <v>2</v>
      </c>
      <c r="C1411" s="107">
        <v>19610000</v>
      </c>
      <c r="D1411" s="107">
        <v>4092114.9999999995</v>
      </c>
      <c r="E1411" s="107">
        <v>0</v>
      </c>
      <c r="F1411" s="109">
        <f t="shared" ref="F1411:F1474" si="22">EDATE(A1411,B1411)</f>
        <v>43525</v>
      </c>
      <c r="G1411" s="14"/>
      <c r="H1411" s="14"/>
      <c r="I1411" s="14"/>
      <c r="J1411" s="13"/>
    </row>
    <row r="1412" spans="1:10" x14ac:dyDescent="0.25">
      <c r="A1412" s="105">
        <v>43466</v>
      </c>
      <c r="B1412" s="106">
        <v>3</v>
      </c>
      <c r="C1412" s="107">
        <v>19610000</v>
      </c>
      <c r="D1412" s="107">
        <v>5014695</v>
      </c>
      <c r="E1412" s="107">
        <v>0</v>
      </c>
      <c r="F1412" s="109">
        <f t="shared" si="22"/>
        <v>43556</v>
      </c>
      <c r="G1412" s="14"/>
      <c r="H1412" s="14"/>
      <c r="I1412" s="14"/>
      <c r="J1412" s="13"/>
    </row>
    <row r="1413" spans="1:10" x14ac:dyDescent="0.25">
      <c r="A1413" s="105">
        <v>43466</v>
      </c>
      <c r="B1413" s="106">
        <v>4</v>
      </c>
      <c r="C1413" s="107">
        <v>19610000</v>
      </c>
      <c r="D1413" s="107">
        <v>5845995</v>
      </c>
      <c r="E1413" s="107">
        <v>0</v>
      </c>
      <c r="F1413" s="109">
        <f t="shared" si="22"/>
        <v>43586</v>
      </c>
      <c r="G1413" s="14"/>
      <c r="H1413" s="14"/>
      <c r="I1413" s="14"/>
      <c r="J1413" s="13"/>
    </row>
    <row r="1414" spans="1:10" x14ac:dyDescent="0.25">
      <c r="A1414" s="105">
        <v>43466</v>
      </c>
      <c r="B1414" s="106">
        <v>5</v>
      </c>
      <c r="C1414" s="107">
        <v>19610000</v>
      </c>
      <c r="D1414" s="107">
        <v>6592535</v>
      </c>
      <c r="E1414" s="107">
        <v>0</v>
      </c>
      <c r="F1414" s="109">
        <f t="shared" si="22"/>
        <v>43617</v>
      </c>
      <c r="G1414" s="14"/>
      <c r="H1414" s="14"/>
      <c r="I1414" s="14"/>
      <c r="J1414" s="13"/>
    </row>
    <row r="1415" spans="1:10" x14ac:dyDescent="0.25">
      <c r="A1415" s="105">
        <v>43466</v>
      </c>
      <c r="B1415" s="106">
        <v>6</v>
      </c>
      <c r="C1415" s="107">
        <v>19610000</v>
      </c>
      <c r="D1415" s="107">
        <v>7303214.9999999991</v>
      </c>
      <c r="E1415" s="107">
        <v>0</v>
      </c>
      <c r="F1415" s="109">
        <f t="shared" si="22"/>
        <v>43647</v>
      </c>
      <c r="G1415" s="14"/>
      <c r="H1415" s="14"/>
      <c r="I1415" s="14"/>
      <c r="J1415" s="13"/>
    </row>
    <row r="1416" spans="1:10" x14ac:dyDescent="0.25">
      <c r="A1416" s="105">
        <v>43466</v>
      </c>
      <c r="B1416" s="106">
        <v>7</v>
      </c>
      <c r="C1416" s="107">
        <v>19610000</v>
      </c>
      <c r="D1416" s="107">
        <v>7864749.9999999991</v>
      </c>
      <c r="E1416" s="107">
        <v>0</v>
      </c>
      <c r="F1416" s="109">
        <f t="shared" si="22"/>
        <v>43678</v>
      </c>
      <c r="G1416" s="14"/>
      <c r="H1416" s="14"/>
      <c r="I1416" s="14"/>
      <c r="J1416" s="13"/>
    </row>
    <row r="1417" spans="1:10" x14ac:dyDescent="0.25">
      <c r="A1417" s="105">
        <v>43466</v>
      </c>
      <c r="B1417" s="106">
        <v>8</v>
      </c>
      <c r="C1417" s="107">
        <v>19610000</v>
      </c>
      <c r="D1417" s="107">
        <v>8330114.9999999991</v>
      </c>
      <c r="E1417" s="107">
        <v>0</v>
      </c>
      <c r="F1417" s="109">
        <f t="shared" si="22"/>
        <v>43709</v>
      </c>
      <c r="G1417" s="14"/>
      <c r="H1417" s="14"/>
      <c r="I1417" s="14"/>
      <c r="J1417" s="13"/>
    </row>
    <row r="1418" spans="1:10" x14ac:dyDescent="0.25">
      <c r="A1418" s="105">
        <v>43466</v>
      </c>
      <c r="B1418" s="106">
        <v>9</v>
      </c>
      <c r="C1418" s="107">
        <v>19610000</v>
      </c>
      <c r="D1418" s="107">
        <v>8762065</v>
      </c>
      <c r="E1418" s="107">
        <v>0</v>
      </c>
      <c r="F1418" s="109">
        <f t="shared" si="22"/>
        <v>43739</v>
      </c>
      <c r="G1418" s="14"/>
      <c r="H1418" s="14"/>
      <c r="I1418" s="14"/>
      <c r="J1418" s="13"/>
    </row>
    <row r="1419" spans="1:10" x14ac:dyDescent="0.25">
      <c r="A1419" s="105">
        <v>43466</v>
      </c>
      <c r="B1419" s="106">
        <v>10</v>
      </c>
      <c r="C1419" s="107">
        <v>19610000</v>
      </c>
      <c r="D1419" s="107">
        <v>9132890</v>
      </c>
      <c r="E1419" s="107">
        <v>0</v>
      </c>
      <c r="F1419" s="109">
        <f t="shared" si="22"/>
        <v>43770</v>
      </c>
      <c r="G1419" s="14"/>
      <c r="H1419" s="14"/>
      <c r="I1419" s="14"/>
      <c r="J1419" s="13"/>
    </row>
    <row r="1420" spans="1:10" x14ac:dyDescent="0.25">
      <c r="A1420" s="105">
        <v>43466</v>
      </c>
      <c r="B1420" s="106">
        <v>11</v>
      </c>
      <c r="C1420" s="107">
        <v>19610000</v>
      </c>
      <c r="D1420" s="107">
        <v>9497195</v>
      </c>
      <c r="E1420" s="107">
        <v>0</v>
      </c>
      <c r="F1420" s="109">
        <f t="shared" si="22"/>
        <v>43800</v>
      </c>
      <c r="G1420" s="14"/>
      <c r="H1420" s="14"/>
      <c r="I1420" s="14"/>
      <c r="J1420" s="13"/>
    </row>
    <row r="1421" spans="1:10" x14ac:dyDescent="0.25">
      <c r="A1421" s="105">
        <v>43497</v>
      </c>
      <c r="B1421" s="106">
        <v>0</v>
      </c>
      <c r="C1421" s="107">
        <v>19685000</v>
      </c>
      <c r="D1421" s="107">
        <v>1399355</v>
      </c>
      <c r="E1421" s="107">
        <v>0</v>
      </c>
      <c r="F1421" s="109">
        <f t="shared" si="22"/>
        <v>43497</v>
      </c>
      <c r="G1421" s="14"/>
      <c r="H1421" s="14"/>
      <c r="I1421" s="14"/>
      <c r="J1421" s="13"/>
    </row>
    <row r="1422" spans="1:10" x14ac:dyDescent="0.25">
      <c r="A1422" s="105">
        <v>43497</v>
      </c>
      <c r="B1422" s="106">
        <v>1</v>
      </c>
      <c r="C1422" s="107">
        <v>19685000</v>
      </c>
      <c r="D1422" s="107">
        <v>3090480</v>
      </c>
      <c r="E1422" s="107">
        <v>0</v>
      </c>
      <c r="F1422" s="109">
        <f t="shared" si="22"/>
        <v>43525</v>
      </c>
      <c r="G1422" s="14"/>
      <c r="H1422" s="14"/>
      <c r="I1422" s="14"/>
      <c r="J1422" s="13"/>
    </row>
    <row r="1423" spans="1:10" x14ac:dyDescent="0.25">
      <c r="A1423" s="105">
        <v>43497</v>
      </c>
      <c r="B1423" s="106">
        <v>2</v>
      </c>
      <c r="C1423" s="107">
        <v>19685000</v>
      </c>
      <c r="D1423" s="107">
        <v>4217625</v>
      </c>
      <c r="E1423" s="107">
        <v>0</v>
      </c>
      <c r="F1423" s="109">
        <f t="shared" si="22"/>
        <v>43556</v>
      </c>
      <c r="G1423" s="14"/>
      <c r="H1423" s="14"/>
      <c r="I1423" s="14"/>
      <c r="J1423" s="13"/>
    </row>
    <row r="1424" spans="1:10" x14ac:dyDescent="0.25">
      <c r="A1424" s="105">
        <v>43497</v>
      </c>
      <c r="B1424" s="106">
        <v>3</v>
      </c>
      <c r="C1424" s="107">
        <v>19685000</v>
      </c>
      <c r="D1424" s="107">
        <v>5174435</v>
      </c>
      <c r="E1424" s="107">
        <v>0</v>
      </c>
      <c r="F1424" s="109">
        <f t="shared" si="22"/>
        <v>43586</v>
      </c>
      <c r="G1424" s="14"/>
      <c r="H1424" s="14"/>
      <c r="I1424" s="14"/>
      <c r="J1424" s="13"/>
    </row>
    <row r="1425" spans="1:10" x14ac:dyDescent="0.25">
      <c r="A1425" s="105">
        <v>43497</v>
      </c>
      <c r="B1425" s="106">
        <v>4</v>
      </c>
      <c r="C1425" s="107">
        <v>19685000</v>
      </c>
      <c r="D1425" s="107">
        <v>6023665</v>
      </c>
      <c r="E1425" s="107">
        <v>0</v>
      </c>
      <c r="F1425" s="109">
        <f t="shared" si="22"/>
        <v>43617</v>
      </c>
      <c r="G1425" s="14"/>
      <c r="H1425" s="14"/>
      <c r="I1425" s="14"/>
      <c r="J1425" s="13"/>
    </row>
    <row r="1426" spans="1:10" x14ac:dyDescent="0.25">
      <c r="A1426" s="105">
        <v>43497</v>
      </c>
      <c r="B1426" s="106">
        <v>5</v>
      </c>
      <c r="C1426" s="107">
        <v>19685000</v>
      </c>
      <c r="D1426" s="107">
        <v>6815845</v>
      </c>
      <c r="E1426" s="107">
        <v>0</v>
      </c>
      <c r="F1426" s="109">
        <f t="shared" si="22"/>
        <v>43647</v>
      </c>
      <c r="G1426" s="14"/>
      <c r="H1426" s="14"/>
      <c r="I1426" s="14"/>
      <c r="J1426" s="13"/>
    </row>
    <row r="1427" spans="1:10" x14ac:dyDescent="0.25">
      <c r="A1427" s="105">
        <v>43497</v>
      </c>
      <c r="B1427" s="106">
        <v>6</v>
      </c>
      <c r="C1427" s="107">
        <v>19685000</v>
      </c>
      <c r="D1427" s="107">
        <v>7438504.9999999991</v>
      </c>
      <c r="E1427" s="107">
        <v>0</v>
      </c>
      <c r="F1427" s="109">
        <f t="shared" si="22"/>
        <v>43678</v>
      </c>
      <c r="G1427" s="14"/>
      <c r="H1427" s="14"/>
      <c r="I1427" s="14"/>
      <c r="J1427" s="13"/>
    </row>
    <row r="1428" spans="1:10" x14ac:dyDescent="0.25">
      <c r="A1428" s="105">
        <v>43497</v>
      </c>
      <c r="B1428" s="106">
        <v>7</v>
      </c>
      <c r="C1428" s="107">
        <v>19685000</v>
      </c>
      <c r="D1428" s="107">
        <v>7964179.9999999991</v>
      </c>
      <c r="E1428" s="107">
        <v>0</v>
      </c>
      <c r="F1428" s="109">
        <f t="shared" si="22"/>
        <v>43709</v>
      </c>
      <c r="G1428" s="14"/>
      <c r="H1428" s="14"/>
      <c r="I1428" s="14"/>
      <c r="J1428" s="13"/>
    </row>
    <row r="1429" spans="1:10" x14ac:dyDescent="0.25">
      <c r="A1429" s="105">
        <v>43497</v>
      </c>
      <c r="B1429" s="106">
        <v>8</v>
      </c>
      <c r="C1429" s="107">
        <v>19685000</v>
      </c>
      <c r="D1429" s="107">
        <v>8455625</v>
      </c>
      <c r="E1429" s="107">
        <v>0</v>
      </c>
      <c r="F1429" s="109">
        <f t="shared" si="22"/>
        <v>43739</v>
      </c>
      <c r="G1429" s="14"/>
      <c r="H1429" s="14"/>
      <c r="I1429" s="14"/>
      <c r="J1429" s="13"/>
    </row>
    <row r="1430" spans="1:10" x14ac:dyDescent="0.25">
      <c r="A1430" s="105">
        <v>43497</v>
      </c>
      <c r="B1430" s="106">
        <v>9</v>
      </c>
      <c r="C1430" s="107">
        <v>19685000</v>
      </c>
      <c r="D1430" s="107">
        <v>8856605</v>
      </c>
      <c r="E1430" s="107">
        <v>0</v>
      </c>
      <c r="F1430" s="109">
        <f t="shared" si="22"/>
        <v>43770</v>
      </c>
      <c r="G1430" s="14"/>
      <c r="H1430" s="14"/>
      <c r="I1430" s="14"/>
      <c r="J1430" s="13"/>
    </row>
    <row r="1431" spans="1:10" x14ac:dyDescent="0.25">
      <c r="A1431" s="105">
        <v>43497</v>
      </c>
      <c r="B1431" s="106">
        <v>10</v>
      </c>
      <c r="C1431" s="107">
        <v>19685000</v>
      </c>
      <c r="D1431" s="107">
        <v>9226615</v>
      </c>
      <c r="E1431" s="107">
        <v>0</v>
      </c>
      <c r="F1431" s="109">
        <f t="shared" si="22"/>
        <v>43800</v>
      </c>
      <c r="G1431" s="14"/>
      <c r="H1431" s="14"/>
      <c r="I1431" s="14"/>
      <c r="J1431" s="13"/>
    </row>
    <row r="1432" spans="1:10" x14ac:dyDescent="0.25">
      <c r="A1432" s="105">
        <v>43525</v>
      </c>
      <c r="B1432" s="106">
        <v>0</v>
      </c>
      <c r="C1432" s="107">
        <v>22809999.999999996</v>
      </c>
      <c r="D1432" s="107">
        <v>1795444.9999999998</v>
      </c>
      <c r="E1432" s="107">
        <v>0</v>
      </c>
      <c r="F1432" s="109">
        <f t="shared" si="22"/>
        <v>43525</v>
      </c>
      <c r="G1432" s="14"/>
      <c r="H1432" s="14"/>
      <c r="I1432" s="14"/>
      <c r="J1432" s="13"/>
    </row>
    <row r="1433" spans="1:10" x14ac:dyDescent="0.25">
      <c r="A1433" s="105">
        <v>43525</v>
      </c>
      <c r="B1433" s="106">
        <v>1</v>
      </c>
      <c r="C1433" s="107">
        <v>22809999.999999996</v>
      </c>
      <c r="D1433" s="107">
        <v>3743294.9999999995</v>
      </c>
      <c r="E1433" s="107">
        <v>0</v>
      </c>
      <c r="F1433" s="109">
        <f t="shared" si="22"/>
        <v>43556</v>
      </c>
      <c r="G1433" s="14"/>
      <c r="H1433" s="14"/>
      <c r="I1433" s="14"/>
      <c r="J1433" s="13"/>
    </row>
    <row r="1434" spans="1:10" x14ac:dyDescent="0.25">
      <c r="A1434" s="105">
        <v>43525</v>
      </c>
      <c r="B1434" s="106">
        <v>2</v>
      </c>
      <c r="C1434" s="107">
        <v>22809999.999999996</v>
      </c>
      <c r="D1434" s="107">
        <v>5232300</v>
      </c>
      <c r="E1434" s="107">
        <v>0</v>
      </c>
      <c r="F1434" s="109">
        <f t="shared" si="22"/>
        <v>43586</v>
      </c>
      <c r="G1434" s="14"/>
      <c r="H1434" s="14"/>
      <c r="I1434" s="14"/>
      <c r="J1434" s="13"/>
    </row>
    <row r="1435" spans="1:10" x14ac:dyDescent="0.25">
      <c r="A1435" s="105">
        <v>43525</v>
      </c>
      <c r="B1435" s="106">
        <v>3</v>
      </c>
      <c r="C1435" s="107">
        <v>22809999.999999996</v>
      </c>
      <c r="D1435" s="107">
        <v>6517555</v>
      </c>
      <c r="E1435" s="107">
        <v>0</v>
      </c>
      <c r="F1435" s="109">
        <f t="shared" si="22"/>
        <v>43617</v>
      </c>
      <c r="G1435" s="14"/>
      <c r="H1435" s="14"/>
      <c r="I1435" s="14"/>
      <c r="J1435" s="13"/>
    </row>
    <row r="1436" spans="1:10" x14ac:dyDescent="0.25">
      <c r="A1436" s="105">
        <v>43525</v>
      </c>
      <c r="B1436" s="106">
        <v>4</v>
      </c>
      <c r="C1436" s="107">
        <v>22809999.999999996</v>
      </c>
      <c r="D1436" s="107">
        <v>7701749.9999999991</v>
      </c>
      <c r="E1436" s="107">
        <v>0</v>
      </c>
      <c r="F1436" s="109">
        <f t="shared" si="22"/>
        <v>43647</v>
      </c>
      <c r="G1436" s="14"/>
      <c r="H1436" s="14"/>
      <c r="I1436" s="14"/>
      <c r="J1436" s="13"/>
    </row>
    <row r="1437" spans="1:10" x14ac:dyDescent="0.25">
      <c r="A1437" s="105">
        <v>43525</v>
      </c>
      <c r="B1437" s="106">
        <v>5</v>
      </c>
      <c r="C1437" s="107">
        <v>22809999.999999996</v>
      </c>
      <c r="D1437" s="107">
        <v>8590100</v>
      </c>
      <c r="E1437" s="107">
        <v>0</v>
      </c>
      <c r="F1437" s="109">
        <f t="shared" si="22"/>
        <v>43678</v>
      </c>
      <c r="G1437" s="14"/>
      <c r="H1437" s="14"/>
      <c r="I1437" s="14"/>
      <c r="J1437" s="13"/>
    </row>
    <row r="1438" spans="1:10" x14ac:dyDescent="0.25">
      <c r="A1438" s="105">
        <v>43525</v>
      </c>
      <c r="B1438" s="106">
        <v>6</v>
      </c>
      <c r="C1438" s="107">
        <v>22809999.999999996</v>
      </c>
      <c r="D1438" s="107">
        <v>9357015</v>
      </c>
      <c r="E1438" s="107">
        <v>0</v>
      </c>
      <c r="F1438" s="109">
        <f t="shared" si="22"/>
        <v>43709</v>
      </c>
      <c r="G1438" s="14"/>
      <c r="H1438" s="14"/>
      <c r="I1438" s="14"/>
      <c r="J1438" s="13"/>
    </row>
    <row r="1439" spans="1:10" x14ac:dyDescent="0.25">
      <c r="A1439" s="105">
        <v>43525</v>
      </c>
      <c r="B1439" s="106">
        <v>7</v>
      </c>
      <c r="C1439" s="107">
        <v>22809999.999999996</v>
      </c>
      <c r="D1439" s="107">
        <v>10054655</v>
      </c>
      <c r="E1439" s="107">
        <v>0</v>
      </c>
      <c r="F1439" s="109">
        <f t="shared" si="22"/>
        <v>43739</v>
      </c>
      <c r="G1439" s="14"/>
      <c r="H1439" s="14"/>
      <c r="I1439" s="14"/>
      <c r="J1439" s="13"/>
    </row>
    <row r="1440" spans="1:10" x14ac:dyDescent="0.25">
      <c r="A1440" s="105">
        <v>43525</v>
      </c>
      <c r="B1440" s="106">
        <v>8</v>
      </c>
      <c r="C1440" s="107">
        <v>22809999.999999996</v>
      </c>
      <c r="D1440" s="107">
        <v>10622710</v>
      </c>
      <c r="E1440" s="107">
        <v>0</v>
      </c>
      <c r="F1440" s="109">
        <f t="shared" si="22"/>
        <v>43770</v>
      </c>
      <c r="G1440" s="14"/>
      <c r="H1440" s="14"/>
      <c r="I1440" s="14"/>
      <c r="J1440" s="13"/>
    </row>
    <row r="1441" spans="1:10" x14ac:dyDescent="0.25">
      <c r="A1441" s="105">
        <v>43525</v>
      </c>
      <c r="B1441" s="106">
        <v>9</v>
      </c>
      <c r="C1441" s="107">
        <v>22809999.999999996</v>
      </c>
      <c r="D1441" s="107">
        <v>11152460</v>
      </c>
      <c r="E1441" s="107">
        <v>0</v>
      </c>
      <c r="F1441" s="109">
        <f t="shared" si="22"/>
        <v>43800</v>
      </c>
      <c r="G1441" s="14"/>
      <c r="H1441" s="14"/>
      <c r="I1441" s="14"/>
      <c r="J1441" s="13"/>
    </row>
    <row r="1442" spans="1:10" x14ac:dyDescent="0.25">
      <c r="A1442" s="105">
        <v>43556</v>
      </c>
      <c r="B1442" s="106">
        <v>0</v>
      </c>
      <c r="C1442" s="107">
        <v>21839999.999999996</v>
      </c>
      <c r="D1442" s="107">
        <v>1653635</v>
      </c>
      <c r="E1442" s="107">
        <v>0</v>
      </c>
      <c r="F1442" s="109">
        <f t="shared" si="22"/>
        <v>43556</v>
      </c>
      <c r="G1442" s="14"/>
      <c r="H1442" s="14"/>
      <c r="I1442" s="14"/>
      <c r="J1442" s="13"/>
    </row>
    <row r="1443" spans="1:10" x14ac:dyDescent="0.25">
      <c r="A1443" s="105">
        <v>43556</v>
      </c>
      <c r="B1443" s="106">
        <v>1</v>
      </c>
      <c r="C1443" s="107">
        <v>21839999.999999996</v>
      </c>
      <c r="D1443" s="107">
        <v>3509390</v>
      </c>
      <c r="E1443" s="107">
        <v>0</v>
      </c>
      <c r="F1443" s="109">
        <f t="shared" si="22"/>
        <v>43586</v>
      </c>
      <c r="G1443" s="14"/>
      <c r="H1443" s="14"/>
      <c r="I1443" s="14"/>
      <c r="J1443" s="13"/>
    </row>
    <row r="1444" spans="1:10" x14ac:dyDescent="0.25">
      <c r="A1444" s="105">
        <v>43556</v>
      </c>
      <c r="B1444" s="106">
        <v>2</v>
      </c>
      <c r="C1444" s="107">
        <v>21839999.999999996</v>
      </c>
      <c r="D1444" s="107">
        <v>4912820</v>
      </c>
      <c r="E1444" s="107">
        <v>0</v>
      </c>
      <c r="F1444" s="109">
        <f t="shared" si="22"/>
        <v>43617</v>
      </c>
      <c r="G1444" s="14"/>
      <c r="H1444" s="14"/>
      <c r="I1444" s="14"/>
      <c r="J1444" s="13"/>
    </row>
    <row r="1445" spans="1:10" x14ac:dyDescent="0.25">
      <c r="A1445" s="105">
        <v>43556</v>
      </c>
      <c r="B1445" s="106">
        <v>3</v>
      </c>
      <c r="C1445" s="107">
        <v>21839999.999999996</v>
      </c>
      <c r="D1445" s="107">
        <v>6177700</v>
      </c>
      <c r="E1445" s="107">
        <v>0</v>
      </c>
      <c r="F1445" s="109">
        <f t="shared" si="22"/>
        <v>43647</v>
      </c>
      <c r="G1445" s="14"/>
      <c r="H1445" s="14"/>
      <c r="I1445" s="14"/>
      <c r="J1445" s="13"/>
    </row>
    <row r="1446" spans="1:10" x14ac:dyDescent="0.25">
      <c r="A1446" s="105">
        <v>43556</v>
      </c>
      <c r="B1446" s="106">
        <v>4</v>
      </c>
      <c r="C1446" s="107">
        <v>21839999.999999996</v>
      </c>
      <c r="D1446" s="107">
        <v>7137769.9999999991</v>
      </c>
      <c r="E1446" s="107">
        <v>0</v>
      </c>
      <c r="F1446" s="109">
        <f t="shared" si="22"/>
        <v>43678</v>
      </c>
      <c r="G1446" s="14"/>
      <c r="H1446" s="14"/>
      <c r="I1446" s="14"/>
      <c r="J1446" s="13"/>
    </row>
    <row r="1447" spans="1:10" x14ac:dyDescent="0.25">
      <c r="A1447" s="105">
        <v>43556</v>
      </c>
      <c r="B1447" s="106">
        <v>5</v>
      </c>
      <c r="C1447" s="107">
        <v>21839999.999999996</v>
      </c>
      <c r="D1447" s="107">
        <v>7950324.9999999991</v>
      </c>
      <c r="E1447" s="107">
        <v>0</v>
      </c>
      <c r="F1447" s="109">
        <f t="shared" si="22"/>
        <v>43709</v>
      </c>
      <c r="G1447" s="14"/>
      <c r="H1447" s="14"/>
      <c r="I1447" s="14"/>
      <c r="J1447" s="13"/>
    </row>
    <row r="1448" spans="1:10" x14ac:dyDescent="0.25">
      <c r="A1448" s="105">
        <v>43556</v>
      </c>
      <c r="B1448" s="106">
        <v>6</v>
      </c>
      <c r="C1448" s="107">
        <v>21839999.999999996</v>
      </c>
      <c r="D1448" s="107">
        <v>8687900</v>
      </c>
      <c r="E1448" s="107">
        <v>0</v>
      </c>
      <c r="F1448" s="109">
        <f t="shared" si="22"/>
        <v>43739</v>
      </c>
      <c r="G1448" s="14"/>
      <c r="H1448" s="14"/>
      <c r="I1448" s="14"/>
      <c r="J1448" s="13"/>
    </row>
    <row r="1449" spans="1:10" x14ac:dyDescent="0.25">
      <c r="A1449" s="105">
        <v>43556</v>
      </c>
      <c r="B1449" s="106">
        <v>7</v>
      </c>
      <c r="C1449" s="107">
        <v>21839999.999999996</v>
      </c>
      <c r="D1449" s="107">
        <v>9277960</v>
      </c>
      <c r="E1449" s="107">
        <v>0</v>
      </c>
      <c r="F1449" s="109">
        <f t="shared" si="22"/>
        <v>43770</v>
      </c>
      <c r="G1449" s="14"/>
      <c r="H1449" s="14"/>
      <c r="I1449" s="14"/>
      <c r="J1449" s="13"/>
    </row>
    <row r="1450" spans="1:10" x14ac:dyDescent="0.25">
      <c r="A1450" s="105">
        <v>43556</v>
      </c>
      <c r="B1450" s="106">
        <v>8</v>
      </c>
      <c r="C1450" s="107">
        <v>21839999.999999996</v>
      </c>
      <c r="D1450" s="107">
        <v>9827270</v>
      </c>
      <c r="E1450" s="107">
        <v>0</v>
      </c>
      <c r="F1450" s="109">
        <f t="shared" si="22"/>
        <v>43800</v>
      </c>
      <c r="G1450" s="14"/>
      <c r="H1450" s="14"/>
      <c r="I1450" s="14"/>
      <c r="J1450" s="13"/>
    </row>
    <row r="1451" spans="1:10" x14ac:dyDescent="0.25">
      <c r="A1451" s="105">
        <v>43586</v>
      </c>
      <c r="B1451" s="106">
        <v>0</v>
      </c>
      <c r="C1451" s="107">
        <v>23060000.000000004</v>
      </c>
      <c r="D1451" s="107">
        <v>1830489.9999999998</v>
      </c>
      <c r="E1451" s="107">
        <v>0</v>
      </c>
      <c r="F1451" s="109">
        <f t="shared" si="22"/>
        <v>43586</v>
      </c>
      <c r="G1451" s="14"/>
      <c r="H1451" s="14"/>
      <c r="I1451" s="14"/>
      <c r="J1451" s="13"/>
    </row>
    <row r="1452" spans="1:10" x14ac:dyDescent="0.25">
      <c r="A1452" s="105">
        <v>43586</v>
      </c>
      <c r="B1452" s="106">
        <v>1</v>
      </c>
      <c r="C1452" s="107">
        <v>23060000.000000004</v>
      </c>
      <c r="D1452" s="107">
        <v>3880214.9999999995</v>
      </c>
      <c r="E1452" s="107">
        <v>0</v>
      </c>
      <c r="F1452" s="109">
        <f t="shared" si="22"/>
        <v>43617</v>
      </c>
      <c r="G1452" s="14"/>
      <c r="H1452" s="14"/>
      <c r="I1452" s="14"/>
      <c r="J1452" s="13"/>
    </row>
    <row r="1453" spans="1:10" x14ac:dyDescent="0.25">
      <c r="A1453" s="105">
        <v>43586</v>
      </c>
      <c r="B1453" s="106">
        <v>2</v>
      </c>
      <c r="C1453" s="107">
        <v>23060000.000000004</v>
      </c>
      <c r="D1453" s="107">
        <v>5526515</v>
      </c>
      <c r="E1453" s="107">
        <v>0</v>
      </c>
      <c r="F1453" s="109">
        <f t="shared" si="22"/>
        <v>43647</v>
      </c>
      <c r="G1453" s="14"/>
      <c r="H1453" s="14"/>
      <c r="I1453" s="14"/>
      <c r="J1453" s="13"/>
    </row>
    <row r="1454" spans="1:10" x14ac:dyDescent="0.25">
      <c r="A1454" s="105">
        <v>43586</v>
      </c>
      <c r="B1454" s="106">
        <v>3</v>
      </c>
      <c r="C1454" s="107">
        <v>23060000.000000004</v>
      </c>
      <c r="D1454" s="107">
        <v>6727825</v>
      </c>
      <c r="E1454" s="107">
        <v>0</v>
      </c>
      <c r="F1454" s="109">
        <f t="shared" si="22"/>
        <v>43678</v>
      </c>
      <c r="G1454" s="14"/>
      <c r="H1454" s="14"/>
      <c r="I1454" s="14"/>
      <c r="J1454" s="13"/>
    </row>
    <row r="1455" spans="1:10" x14ac:dyDescent="0.25">
      <c r="A1455" s="105">
        <v>43586</v>
      </c>
      <c r="B1455" s="106">
        <v>4</v>
      </c>
      <c r="C1455" s="107">
        <v>23060000.000000004</v>
      </c>
      <c r="D1455" s="107">
        <v>7743314.9999999991</v>
      </c>
      <c r="E1455" s="107">
        <v>0</v>
      </c>
      <c r="F1455" s="109">
        <f t="shared" si="22"/>
        <v>43709</v>
      </c>
      <c r="G1455" s="14"/>
      <c r="H1455" s="14"/>
      <c r="I1455" s="14"/>
      <c r="J1455" s="13"/>
    </row>
    <row r="1456" spans="1:10" x14ac:dyDescent="0.25">
      <c r="A1456" s="105">
        <v>43586</v>
      </c>
      <c r="B1456" s="106">
        <v>5</v>
      </c>
      <c r="C1456" s="107">
        <v>23060000.000000004</v>
      </c>
      <c r="D1456" s="107">
        <v>8637370</v>
      </c>
      <c r="E1456" s="107">
        <v>0</v>
      </c>
      <c r="F1456" s="109">
        <f t="shared" si="22"/>
        <v>43739</v>
      </c>
      <c r="G1456" s="14"/>
      <c r="H1456" s="14"/>
      <c r="I1456" s="14"/>
      <c r="J1456" s="13"/>
    </row>
    <row r="1457" spans="1:10" x14ac:dyDescent="0.25">
      <c r="A1457" s="105">
        <v>43586</v>
      </c>
      <c r="B1457" s="106">
        <v>6</v>
      </c>
      <c r="C1457" s="107">
        <v>23060000.000000004</v>
      </c>
      <c r="D1457" s="107">
        <v>9355385</v>
      </c>
      <c r="E1457" s="107">
        <v>0</v>
      </c>
      <c r="F1457" s="109">
        <f t="shared" si="22"/>
        <v>43770</v>
      </c>
      <c r="G1457" s="14"/>
      <c r="H1457" s="14"/>
      <c r="I1457" s="14"/>
      <c r="J1457" s="13"/>
    </row>
    <row r="1458" spans="1:10" x14ac:dyDescent="0.25">
      <c r="A1458" s="105">
        <v>43586</v>
      </c>
      <c r="B1458" s="106">
        <v>7</v>
      </c>
      <c r="C1458" s="107">
        <v>23060000.000000004</v>
      </c>
      <c r="D1458" s="107">
        <v>10011460</v>
      </c>
      <c r="E1458" s="107">
        <v>0</v>
      </c>
      <c r="F1458" s="109">
        <f t="shared" si="22"/>
        <v>43800</v>
      </c>
      <c r="G1458" s="14"/>
      <c r="H1458" s="14"/>
      <c r="I1458" s="14"/>
      <c r="J1458" s="13"/>
    </row>
    <row r="1459" spans="1:10" x14ac:dyDescent="0.25">
      <c r="A1459" s="105">
        <v>43617</v>
      </c>
      <c r="B1459" s="106">
        <v>0</v>
      </c>
      <c r="C1459" s="107">
        <v>24570000</v>
      </c>
      <c r="D1459" s="107">
        <v>1906284.9999999998</v>
      </c>
      <c r="E1459" s="107">
        <v>0</v>
      </c>
      <c r="F1459" s="109">
        <f t="shared" si="22"/>
        <v>43617</v>
      </c>
      <c r="G1459" s="14"/>
      <c r="H1459" s="14"/>
      <c r="I1459" s="14"/>
      <c r="J1459" s="13"/>
    </row>
    <row r="1460" spans="1:10" x14ac:dyDescent="0.25">
      <c r="A1460" s="105">
        <v>43617</v>
      </c>
      <c r="B1460" s="106">
        <v>1</v>
      </c>
      <c r="C1460" s="107">
        <v>24570000</v>
      </c>
      <c r="D1460" s="107">
        <v>4302385</v>
      </c>
      <c r="E1460" s="107">
        <v>0</v>
      </c>
      <c r="F1460" s="109">
        <f t="shared" si="22"/>
        <v>43647</v>
      </c>
      <c r="G1460" s="14"/>
      <c r="H1460" s="14"/>
      <c r="I1460" s="14"/>
      <c r="J1460" s="13"/>
    </row>
    <row r="1461" spans="1:10" x14ac:dyDescent="0.25">
      <c r="A1461" s="105">
        <v>43617</v>
      </c>
      <c r="B1461" s="106">
        <v>2</v>
      </c>
      <c r="C1461" s="107">
        <v>24570000</v>
      </c>
      <c r="D1461" s="107">
        <v>5859850</v>
      </c>
      <c r="E1461" s="107">
        <v>0</v>
      </c>
      <c r="F1461" s="109">
        <f t="shared" si="22"/>
        <v>43678</v>
      </c>
      <c r="G1461" s="14"/>
      <c r="H1461" s="14"/>
      <c r="I1461" s="14"/>
      <c r="J1461" s="13"/>
    </row>
    <row r="1462" spans="1:10" x14ac:dyDescent="0.25">
      <c r="A1462" s="105">
        <v>43617</v>
      </c>
      <c r="B1462" s="106">
        <v>3</v>
      </c>
      <c r="C1462" s="107">
        <v>24570000</v>
      </c>
      <c r="D1462" s="107">
        <v>7108430</v>
      </c>
      <c r="E1462" s="107">
        <v>0</v>
      </c>
      <c r="F1462" s="109">
        <f t="shared" si="22"/>
        <v>43709</v>
      </c>
      <c r="G1462" s="14"/>
      <c r="H1462" s="14"/>
      <c r="I1462" s="14"/>
      <c r="J1462" s="13"/>
    </row>
    <row r="1463" spans="1:10" x14ac:dyDescent="0.25">
      <c r="A1463" s="105">
        <v>43617</v>
      </c>
      <c r="B1463" s="106">
        <v>4</v>
      </c>
      <c r="C1463" s="107">
        <v>24570000</v>
      </c>
      <c r="D1463" s="107">
        <v>8215199.9999999991</v>
      </c>
      <c r="E1463" s="107">
        <v>0</v>
      </c>
      <c r="F1463" s="109">
        <f t="shared" si="22"/>
        <v>43739</v>
      </c>
      <c r="G1463" s="14"/>
      <c r="H1463" s="14"/>
      <c r="I1463" s="14"/>
      <c r="J1463" s="13"/>
    </row>
    <row r="1464" spans="1:10" x14ac:dyDescent="0.25">
      <c r="A1464" s="105">
        <v>43617</v>
      </c>
      <c r="B1464" s="106">
        <v>5</v>
      </c>
      <c r="C1464" s="107">
        <v>24570000</v>
      </c>
      <c r="D1464" s="107">
        <v>9083990</v>
      </c>
      <c r="E1464" s="107">
        <v>0</v>
      </c>
      <c r="F1464" s="109">
        <f t="shared" si="22"/>
        <v>43770</v>
      </c>
      <c r="G1464" s="14"/>
      <c r="H1464" s="14"/>
      <c r="I1464" s="14"/>
      <c r="J1464" s="13"/>
    </row>
    <row r="1465" spans="1:10" x14ac:dyDescent="0.25">
      <c r="A1465" s="105">
        <v>43617</v>
      </c>
      <c r="B1465" s="106">
        <v>6</v>
      </c>
      <c r="C1465" s="107">
        <v>24570000</v>
      </c>
      <c r="D1465" s="107">
        <v>9878615</v>
      </c>
      <c r="E1465" s="107">
        <v>0</v>
      </c>
      <c r="F1465" s="109">
        <f t="shared" si="22"/>
        <v>43800</v>
      </c>
      <c r="G1465" s="14"/>
      <c r="H1465" s="14"/>
      <c r="I1465" s="14"/>
      <c r="J1465" s="13"/>
    </row>
    <row r="1466" spans="1:10" x14ac:dyDescent="0.25">
      <c r="A1466" s="105">
        <v>43647</v>
      </c>
      <c r="B1466" s="106">
        <v>0</v>
      </c>
      <c r="C1466" s="107">
        <v>26039999.999999996</v>
      </c>
      <c r="D1466" s="107">
        <v>2119815</v>
      </c>
      <c r="E1466" s="107">
        <v>0</v>
      </c>
      <c r="F1466" s="109">
        <f t="shared" si="22"/>
        <v>43647</v>
      </c>
      <c r="G1466" s="14"/>
      <c r="H1466" s="14"/>
      <c r="I1466" s="14"/>
      <c r="J1466" s="13"/>
    </row>
    <row r="1467" spans="1:10" x14ac:dyDescent="0.25">
      <c r="A1467" s="105">
        <v>43647</v>
      </c>
      <c r="B1467" s="106">
        <v>1</v>
      </c>
      <c r="C1467" s="107">
        <v>26039999.999999996</v>
      </c>
      <c r="D1467" s="107">
        <v>4263265</v>
      </c>
      <c r="E1467" s="107">
        <v>0</v>
      </c>
      <c r="F1467" s="109">
        <f t="shared" si="22"/>
        <v>43678</v>
      </c>
      <c r="G1467" s="14"/>
      <c r="H1467" s="14"/>
      <c r="I1467" s="14"/>
      <c r="J1467" s="13"/>
    </row>
    <row r="1468" spans="1:10" x14ac:dyDescent="0.25">
      <c r="A1468" s="105">
        <v>43647</v>
      </c>
      <c r="B1468" s="106">
        <v>2</v>
      </c>
      <c r="C1468" s="107">
        <v>26039999.999999996</v>
      </c>
      <c r="D1468" s="107">
        <v>5846810</v>
      </c>
      <c r="E1468" s="107">
        <v>0</v>
      </c>
      <c r="F1468" s="109">
        <f t="shared" si="22"/>
        <v>43709</v>
      </c>
      <c r="G1468" s="14"/>
      <c r="H1468" s="14"/>
      <c r="I1468" s="14"/>
      <c r="J1468" s="13"/>
    </row>
    <row r="1469" spans="1:10" x14ac:dyDescent="0.25">
      <c r="A1469" s="105">
        <v>43647</v>
      </c>
      <c r="B1469" s="106">
        <v>3</v>
      </c>
      <c r="C1469" s="107">
        <v>26039999.999999996</v>
      </c>
      <c r="D1469" s="107">
        <v>7190744.9999999991</v>
      </c>
      <c r="E1469" s="107">
        <v>0</v>
      </c>
      <c r="F1469" s="109">
        <f t="shared" si="22"/>
        <v>43739</v>
      </c>
      <c r="G1469" s="14"/>
      <c r="H1469" s="14"/>
      <c r="I1469" s="14"/>
      <c r="J1469" s="13"/>
    </row>
    <row r="1470" spans="1:10" x14ac:dyDescent="0.25">
      <c r="A1470" s="105">
        <v>43647</v>
      </c>
      <c r="B1470" s="106">
        <v>4</v>
      </c>
      <c r="C1470" s="107">
        <v>26039999.999999996</v>
      </c>
      <c r="D1470" s="107">
        <v>8243724.9999999991</v>
      </c>
      <c r="E1470" s="107">
        <v>0</v>
      </c>
      <c r="F1470" s="109">
        <f t="shared" si="22"/>
        <v>43770</v>
      </c>
      <c r="G1470" s="14"/>
      <c r="H1470" s="14"/>
      <c r="I1470" s="14"/>
      <c r="J1470" s="13"/>
    </row>
    <row r="1471" spans="1:10" x14ac:dyDescent="0.25">
      <c r="A1471" s="105">
        <v>43647</v>
      </c>
      <c r="B1471" s="106">
        <v>5</v>
      </c>
      <c r="C1471" s="107">
        <v>26039999.999999996</v>
      </c>
      <c r="D1471" s="107">
        <v>9215205</v>
      </c>
      <c r="E1471" s="107">
        <v>0</v>
      </c>
      <c r="F1471" s="109">
        <f t="shared" si="22"/>
        <v>43800</v>
      </c>
      <c r="G1471" s="14"/>
      <c r="H1471" s="14"/>
      <c r="I1471" s="14"/>
      <c r="J1471" s="13"/>
    </row>
    <row r="1472" spans="1:10" x14ac:dyDescent="0.25">
      <c r="A1472" s="105">
        <v>43678</v>
      </c>
      <c r="B1472" s="106">
        <v>0</v>
      </c>
      <c r="C1472" s="107">
        <v>25175000</v>
      </c>
      <c r="D1472" s="107">
        <v>1969039.9999999998</v>
      </c>
      <c r="E1472" s="107">
        <v>0</v>
      </c>
      <c r="F1472" s="109">
        <f t="shared" si="22"/>
        <v>43678</v>
      </c>
      <c r="G1472" s="14"/>
      <c r="H1472" s="14"/>
      <c r="I1472" s="14"/>
      <c r="J1472" s="13"/>
    </row>
    <row r="1473" spans="1:10" x14ac:dyDescent="0.25">
      <c r="A1473" s="105">
        <v>43678</v>
      </c>
      <c r="B1473" s="106">
        <v>1</v>
      </c>
      <c r="C1473" s="107">
        <v>25175000</v>
      </c>
      <c r="D1473" s="107">
        <v>4186654.9999999995</v>
      </c>
      <c r="E1473" s="107">
        <v>0</v>
      </c>
      <c r="F1473" s="109">
        <f t="shared" si="22"/>
        <v>43709</v>
      </c>
      <c r="G1473" s="14"/>
      <c r="H1473" s="14"/>
      <c r="I1473" s="14"/>
      <c r="J1473" s="13"/>
    </row>
    <row r="1474" spans="1:10" x14ac:dyDescent="0.25">
      <c r="A1474" s="105">
        <v>43678</v>
      </c>
      <c r="B1474" s="106">
        <v>2</v>
      </c>
      <c r="C1474" s="107">
        <v>25175000</v>
      </c>
      <c r="D1474" s="107">
        <v>5823175</v>
      </c>
      <c r="E1474" s="107">
        <v>0</v>
      </c>
      <c r="F1474" s="109">
        <f t="shared" si="22"/>
        <v>43739</v>
      </c>
      <c r="G1474" s="14"/>
      <c r="H1474" s="14"/>
      <c r="I1474" s="14"/>
      <c r="J1474" s="13"/>
    </row>
    <row r="1475" spans="1:10" x14ac:dyDescent="0.25">
      <c r="A1475" s="105">
        <v>43678</v>
      </c>
      <c r="B1475" s="106">
        <v>3</v>
      </c>
      <c r="C1475" s="107">
        <v>25175000</v>
      </c>
      <c r="D1475" s="107">
        <v>7026115</v>
      </c>
      <c r="E1475" s="107">
        <v>0</v>
      </c>
      <c r="F1475" s="109">
        <f t="shared" ref="F1475:F1486" si="23">EDATE(A1475,B1475)</f>
        <v>43770</v>
      </c>
      <c r="G1475" s="14"/>
      <c r="H1475" s="14"/>
      <c r="I1475" s="14"/>
      <c r="J1475" s="13"/>
    </row>
    <row r="1476" spans="1:10" x14ac:dyDescent="0.25">
      <c r="A1476" s="105">
        <v>43678</v>
      </c>
      <c r="B1476" s="106">
        <v>4</v>
      </c>
      <c r="C1476" s="107">
        <v>25175000</v>
      </c>
      <c r="D1476" s="107">
        <v>8100284.9999999991</v>
      </c>
      <c r="E1476" s="107">
        <v>0</v>
      </c>
      <c r="F1476" s="109">
        <f t="shared" si="23"/>
        <v>43800</v>
      </c>
      <c r="G1476" s="14"/>
      <c r="H1476" s="14"/>
      <c r="I1476" s="14"/>
      <c r="J1476" s="13"/>
    </row>
    <row r="1477" spans="1:10" x14ac:dyDescent="0.25">
      <c r="A1477" s="105">
        <v>43709</v>
      </c>
      <c r="B1477" s="106">
        <v>0</v>
      </c>
      <c r="C1477" s="107">
        <v>23720000.000000004</v>
      </c>
      <c r="D1477" s="107">
        <v>1796259.9999999998</v>
      </c>
      <c r="E1477" s="107">
        <v>0</v>
      </c>
      <c r="F1477" s="109">
        <f t="shared" si="23"/>
        <v>43709</v>
      </c>
      <c r="G1477" s="14"/>
      <c r="H1477" s="14"/>
      <c r="I1477" s="14"/>
      <c r="J1477" s="13"/>
    </row>
    <row r="1478" spans="1:10" x14ac:dyDescent="0.25">
      <c r="A1478" s="105">
        <v>43709</v>
      </c>
      <c r="B1478" s="106">
        <v>1</v>
      </c>
      <c r="C1478" s="107">
        <v>23720000.000000004</v>
      </c>
      <c r="D1478" s="107">
        <v>3897329.9999999995</v>
      </c>
      <c r="E1478" s="107">
        <v>0</v>
      </c>
      <c r="F1478" s="109">
        <f t="shared" si="23"/>
        <v>43739</v>
      </c>
      <c r="G1478" s="14"/>
      <c r="H1478" s="14"/>
      <c r="I1478" s="14"/>
      <c r="J1478" s="13"/>
    </row>
    <row r="1479" spans="1:10" x14ac:dyDescent="0.25">
      <c r="A1479" s="105">
        <v>43709</v>
      </c>
      <c r="B1479" s="106">
        <v>2</v>
      </c>
      <c r="C1479" s="107">
        <v>23720000.000000004</v>
      </c>
      <c r="D1479" s="107">
        <v>5282830</v>
      </c>
      <c r="E1479" s="107">
        <v>0</v>
      </c>
      <c r="F1479" s="109">
        <f t="shared" si="23"/>
        <v>43770</v>
      </c>
      <c r="G1479" s="14"/>
      <c r="H1479" s="14"/>
      <c r="I1479" s="14"/>
      <c r="J1479" s="13"/>
    </row>
    <row r="1480" spans="1:10" x14ac:dyDescent="0.25">
      <c r="A1480" s="105">
        <v>43709</v>
      </c>
      <c r="B1480" s="106">
        <v>3</v>
      </c>
      <c r="C1480" s="107">
        <v>23720000.000000004</v>
      </c>
      <c r="D1480" s="107">
        <v>6435240</v>
      </c>
      <c r="E1480" s="107">
        <v>0</v>
      </c>
      <c r="F1480" s="109">
        <f t="shared" si="23"/>
        <v>43800</v>
      </c>
      <c r="G1480" s="14"/>
      <c r="H1480" s="14"/>
      <c r="I1480" s="14"/>
      <c r="J1480" s="13"/>
    </row>
    <row r="1481" spans="1:10" x14ac:dyDescent="0.25">
      <c r="A1481" s="105">
        <v>43739</v>
      </c>
      <c r="B1481" s="106">
        <v>0</v>
      </c>
      <c r="C1481" s="107">
        <v>23530000.000000004</v>
      </c>
      <c r="D1481" s="107">
        <v>1973114.9999999998</v>
      </c>
      <c r="E1481" s="107">
        <v>0</v>
      </c>
      <c r="F1481" s="109">
        <f t="shared" si="23"/>
        <v>43739</v>
      </c>
      <c r="G1481" s="14"/>
      <c r="H1481" s="14"/>
      <c r="I1481" s="14"/>
      <c r="J1481" s="13"/>
    </row>
    <row r="1482" spans="1:10" x14ac:dyDescent="0.25">
      <c r="A1482" s="105">
        <v>43739</v>
      </c>
      <c r="B1482" s="106">
        <v>1</v>
      </c>
      <c r="C1482" s="107">
        <v>23530000.000000004</v>
      </c>
      <c r="D1482" s="107">
        <v>3919334.9999999995</v>
      </c>
      <c r="E1482" s="107">
        <v>0</v>
      </c>
      <c r="F1482" s="109">
        <f t="shared" si="23"/>
        <v>43770</v>
      </c>
      <c r="G1482" s="14"/>
      <c r="H1482" s="14"/>
      <c r="I1482" s="14"/>
      <c r="J1482" s="13"/>
    </row>
    <row r="1483" spans="1:10" x14ac:dyDescent="0.25">
      <c r="A1483" s="105">
        <v>43739</v>
      </c>
      <c r="B1483" s="106">
        <v>2</v>
      </c>
      <c r="C1483" s="107">
        <v>23530000.000000004</v>
      </c>
      <c r="D1483" s="107">
        <v>5341510</v>
      </c>
      <c r="E1483" s="107">
        <v>0</v>
      </c>
      <c r="F1483" s="109">
        <f t="shared" si="23"/>
        <v>43800</v>
      </c>
      <c r="G1483" s="14"/>
      <c r="H1483" s="14"/>
      <c r="I1483" s="14"/>
      <c r="J1483" s="13"/>
    </row>
    <row r="1484" spans="1:10" x14ac:dyDescent="0.25">
      <c r="A1484" s="105">
        <v>43770</v>
      </c>
      <c r="B1484" s="106">
        <v>0</v>
      </c>
      <c r="C1484" s="107">
        <v>22145000</v>
      </c>
      <c r="D1484" s="107">
        <v>1715575</v>
      </c>
      <c r="E1484" s="107">
        <v>0</v>
      </c>
      <c r="F1484" s="109">
        <f t="shared" si="23"/>
        <v>43770</v>
      </c>
      <c r="G1484" s="14"/>
      <c r="H1484" s="14"/>
      <c r="I1484" s="14"/>
      <c r="J1484" s="13"/>
    </row>
    <row r="1485" spans="1:10" x14ac:dyDescent="0.25">
      <c r="A1485" s="105">
        <v>43770</v>
      </c>
      <c r="B1485" s="106">
        <v>1</v>
      </c>
      <c r="C1485" s="107">
        <v>22145000</v>
      </c>
      <c r="D1485" s="107">
        <v>3567254.9999999995</v>
      </c>
      <c r="E1485" s="107">
        <v>0</v>
      </c>
      <c r="F1485" s="109">
        <f t="shared" si="23"/>
        <v>43800</v>
      </c>
      <c r="G1485" s="14"/>
      <c r="H1485" s="14"/>
      <c r="I1485" s="14"/>
      <c r="J1485" s="13"/>
    </row>
    <row r="1486" spans="1:10" x14ac:dyDescent="0.25">
      <c r="A1486" s="105">
        <v>43800</v>
      </c>
      <c r="B1486" s="106">
        <v>0</v>
      </c>
      <c r="C1486" s="107">
        <v>22025000</v>
      </c>
      <c r="D1486" s="107">
        <v>1541980</v>
      </c>
      <c r="E1486" s="107">
        <v>0</v>
      </c>
      <c r="F1486" s="109">
        <f t="shared" si="23"/>
        <v>43800</v>
      </c>
      <c r="G1486" s="14"/>
      <c r="H1486" s="14"/>
      <c r="I1486" s="14"/>
      <c r="J1486" s="13"/>
    </row>
  </sheetData>
  <sheetProtection algorithmName="SHA-512" hashValue="/Ih9quxYZoUbET2eiG+BGU3a0iaSIppCboP8tVPku877MFfkvyZGk1q3J+eHDsFAGIfmP0Wn9SlSt/rdb32Ueg==" saltValue="yFT57zR43LTR7a8hfKhi4Q==" spinCount="100000"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sheetPr>
  <dimension ref="B1:C4"/>
  <sheetViews>
    <sheetView workbookViewId="0"/>
  </sheetViews>
  <sheetFormatPr defaultColWidth="9.140625" defaultRowHeight="15" x14ac:dyDescent="0.25"/>
  <cols>
    <col min="1" max="1" width="9.140625" style="1"/>
    <col min="2" max="2" width="17" style="1" bestFit="1" customWidth="1"/>
    <col min="3" max="3" width="10.7109375" style="1" customWidth="1"/>
    <col min="4" max="16384" width="9.140625" style="1"/>
  </cols>
  <sheetData>
    <row r="1" spans="2:3" ht="15.75" thickBot="1" x14ac:dyDescent="0.3"/>
    <row r="2" spans="2:3" ht="18" customHeight="1" x14ac:dyDescent="0.25">
      <c r="B2" s="110" t="s">
        <v>0</v>
      </c>
      <c r="C2" s="111">
        <v>42186</v>
      </c>
    </row>
    <row r="3" spans="2:3" ht="21" customHeight="1" thickBot="1" x14ac:dyDescent="0.3">
      <c r="B3" s="112" t="s">
        <v>1</v>
      </c>
      <c r="C3" s="113">
        <v>43800</v>
      </c>
    </row>
    <row r="4" spans="2:3" x14ac:dyDescent="0.25">
      <c r="B4" s="1" t="s">
        <v>19</v>
      </c>
    </row>
  </sheetData>
  <sheetProtection algorithmName="SHA-512" hashValue="n11k34Pyo5Z3lFwUyejcxmK17kmcuC2lXYjC6Pm3jGGcMsRl3WUoy9JDqdJEL/++hAqpGpbooZ44V1XbV7n+wA==" saltValue="1qPFxVVO8+jY4vu3NuYL+g=="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About KYROS</vt:lpstr>
      <vt:lpstr>Info</vt:lpstr>
      <vt:lpstr>Summary</vt:lpstr>
      <vt:lpstr>Rdm_Dev</vt:lpstr>
      <vt:lpstr>Exp_Dev</vt:lpstr>
      <vt:lpstr>EM_Tri_Rdm</vt:lpstr>
      <vt:lpstr>EM_Tri_Exp</vt:lpstr>
      <vt:lpstr>Data</vt:lpstr>
      <vt:lpstr>Inputs</vt:lpstr>
      <vt:lpstr>end_date</vt:lpstr>
      <vt:lpstr>start_date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jahag</dc:creator>
  <cp:lastModifiedBy>Julie Hagerstrand</cp:lastModifiedBy>
  <dcterms:created xsi:type="dcterms:W3CDTF">2020-05-14T17:35:29Z</dcterms:created>
  <dcterms:modified xsi:type="dcterms:W3CDTF">2020-06-04T00:56:02Z</dcterms:modified>
</cp:coreProperties>
</file>